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18\03 Compra Directa         2018\Cd Nº XX ART ILUMINACION\"/>
    </mc:Choice>
  </mc:AlternateContent>
  <bookViews>
    <workbookView xWindow="240" yWindow="390" windowWidth="20520" windowHeight="9795"/>
  </bookViews>
  <sheets>
    <sheet name="Sol. Cot." sheetId="5" r:id="rId1"/>
    <sheet name="td" sheetId="2" state="hidden" r:id="rId2"/>
  </sheets>
  <calcPr calcId="162913"/>
  <pivotCaches>
    <pivotCache cacheId="0" r:id="rId3"/>
  </pivotCaches>
</workbook>
</file>

<file path=xl/calcChain.xml><?xml version="1.0" encoding="utf-8"?>
<calcChain xmlns="http://schemas.openxmlformats.org/spreadsheetml/2006/main">
  <c r="J12" i="2" l="1"/>
  <c r="J4" i="2"/>
  <c r="G1" i="2"/>
  <c r="C10" i="2"/>
  <c r="C6" i="2"/>
  <c r="C7" i="2"/>
  <c r="C11" i="2"/>
  <c r="C9" i="2"/>
  <c r="C14" i="2"/>
  <c r="C5" i="2"/>
  <c r="C8" i="2"/>
  <c r="J15" i="2" l="1"/>
  <c r="C4" i="2"/>
  <c r="C12" i="2"/>
  <c r="C15" i="2" l="1"/>
</calcChain>
</file>

<file path=xl/sharedStrings.xml><?xml version="1.0" encoding="utf-8"?>
<sst xmlns="http://schemas.openxmlformats.org/spreadsheetml/2006/main" count="159" uniqueCount="104">
  <si>
    <t>Curso</t>
  </si>
  <si>
    <t>T Laborde</t>
  </si>
  <si>
    <t>Sem. 2</t>
  </si>
  <si>
    <t>Volúmen</t>
  </si>
  <si>
    <t>Lic. Cerámica</t>
  </si>
  <si>
    <t>T Alonso</t>
  </si>
  <si>
    <t>1er. año</t>
  </si>
  <si>
    <t>Maldonado</t>
  </si>
  <si>
    <t>Mald. 1er año</t>
  </si>
  <si>
    <t>T Bruzzone</t>
  </si>
  <si>
    <t>P Hermosa (cine)</t>
  </si>
  <si>
    <t>Etiquetas de fila</t>
  </si>
  <si>
    <t>Suma de $ TOTAL</t>
  </si>
  <si>
    <t>Total general</t>
  </si>
  <si>
    <t>Item</t>
  </si>
  <si>
    <t xml:space="preserve">Sr. Proveedor: </t>
  </si>
  <si>
    <t xml:space="preserve">Solicitamos cotizacion por los siguientes artículos: </t>
  </si>
  <si>
    <t>Atentamente</t>
  </si>
  <si>
    <t>Compras</t>
  </si>
  <si>
    <t>Sol 67-68</t>
  </si>
  <si>
    <r>
      <rPr>
        <b/>
        <u/>
        <sz val="16"/>
        <color theme="1"/>
        <rFont val="Arial Narrow"/>
        <family val="2"/>
      </rPr>
      <t xml:space="preserve">Forma de pago: </t>
    </r>
    <r>
      <rPr>
        <sz val="16"/>
        <color theme="1"/>
        <rFont val="Arial Narrow"/>
        <family val="2"/>
      </rPr>
      <t>-  Crédito 30 días SIIF, podrá adjudicarse a los proveedores que estén ACTIVOS en el RUPE</t>
    </r>
  </si>
  <si>
    <t>Artículo</t>
  </si>
  <si>
    <t>Detalle</t>
  </si>
  <si>
    <t>ARTICULO</t>
  </si>
  <si>
    <r>
      <t xml:space="preserve">Se deberá cotizar los productos con las diferentes opciones/presentaciones posibles - </t>
    </r>
    <r>
      <rPr>
        <b/>
        <sz val="20"/>
        <color theme="1"/>
        <rFont val="Arial Narrow"/>
        <family val="2"/>
      </rPr>
      <t>Cotizar solamante de PESOS URUGUAYOS</t>
    </r>
  </si>
  <si>
    <r>
      <t xml:space="preserve">Deberá agregarse cualquier dato útil para una posterior adjudicacion en archivo adjunto y </t>
    </r>
    <r>
      <rPr>
        <b/>
        <sz val="20"/>
        <color theme="1"/>
        <rFont val="Arial Narrow"/>
        <family val="2"/>
      </rPr>
      <t xml:space="preserve">aclarar en cada cotización a que opción correponde. </t>
    </r>
  </si>
  <si>
    <t>Subir la oferta solamente por páginas estatales</t>
  </si>
  <si>
    <t>Agradecemos enviar respuesta a la mayor brevedad posible.</t>
  </si>
  <si>
    <t>CODIGO SICE</t>
  </si>
  <si>
    <t>Cant. Hasta</t>
  </si>
  <si>
    <t>Unidades</t>
  </si>
  <si>
    <t>1er año</t>
  </si>
  <si>
    <t>Foco de cuarzo</t>
  </si>
  <si>
    <t>500 w 220 V, con lámpara</t>
  </si>
  <si>
    <t xml:space="preserve">Foco LED </t>
  </si>
  <si>
    <t>40W Luz Cálida</t>
  </si>
  <si>
    <t>Foco luz estroboscópica</t>
  </si>
  <si>
    <t xml:space="preserve">Equipo completo, con control de frecuencia de la luz </t>
  </si>
  <si>
    <t>Lámpara cuarzo</t>
  </si>
  <si>
    <t xml:space="preserve">500 w, 220 V, repuesto </t>
  </si>
  <si>
    <t>Inv. Matrs.</t>
  </si>
  <si>
    <t>Artefacto de iluminación p/escritorio</t>
  </si>
  <si>
    <t>Lámpara articulada tipo para arquitecto con base (no para enganchar),  que soporte hasta lámparas de 60 w</t>
  </si>
  <si>
    <t>Lámapara bajo consumo</t>
  </si>
  <si>
    <t>40W cálida</t>
  </si>
  <si>
    <t>Lámpara incandescente</t>
  </si>
  <si>
    <t>Sem. 1</t>
  </si>
  <si>
    <t>Lámpara bajo consumo</t>
  </si>
  <si>
    <t>75 watts  luz calida</t>
  </si>
  <si>
    <t>Contaduría</t>
  </si>
  <si>
    <t>Personal</t>
  </si>
  <si>
    <t xml:space="preserve">mini twister 12W luz suave, luz calida </t>
  </si>
  <si>
    <t>Stock</t>
  </si>
  <si>
    <t>100w cálida</t>
  </si>
  <si>
    <t>12W cálida</t>
  </si>
  <si>
    <t xml:space="preserve">Tubo Fluorescente </t>
  </si>
  <si>
    <t>TLD 36w / 83  cálido</t>
  </si>
  <si>
    <t>Fotocine</t>
  </si>
  <si>
    <t>lampara para fresnel chico</t>
  </si>
  <si>
    <t>240v 300w CP/81</t>
  </si>
  <si>
    <t>lampara para fresnel grande</t>
  </si>
  <si>
    <t>240v 1000w 64747 CP/71</t>
  </si>
  <si>
    <t xml:space="preserve">lampara para fresnel grande </t>
  </si>
  <si>
    <t xml:space="preserve"> SCENA 1000 DTS; 240 v 1000w FVA socalo GX9,5</t>
  </si>
  <si>
    <t>lampara para PAR 64</t>
  </si>
  <si>
    <t>240v 1000w socalo EXC PAR 64 CP60</t>
  </si>
  <si>
    <t>TLOEP Lopez</t>
  </si>
  <si>
    <t>Lamparas de escritorio</t>
  </si>
  <si>
    <t>Articuladas con prensa</t>
  </si>
  <si>
    <t>Sem 3</t>
  </si>
  <si>
    <t>Tacho</t>
  </si>
  <si>
    <t>Tacho Par Led Lp001 54 x 3 W RgbW Gcm Pro c/ cableado incl./ entrada y salida</t>
  </si>
  <si>
    <t>T. Musso</t>
  </si>
  <si>
    <t>FOCO HALOGENO</t>
  </si>
  <si>
    <t>REFELECTOR HALOGENO CON Tripode 500W x 2</t>
  </si>
  <si>
    <t>ACTIVIDADES DE EXTENSION</t>
  </si>
  <si>
    <t>proyector</t>
  </si>
  <si>
    <t>proyector para lámpara halógena lineal, y lámpara lineal halógena R7s.</t>
  </si>
  <si>
    <t>T. Bruzzone</t>
  </si>
  <si>
    <t>FOCO LED</t>
  </si>
  <si>
    <t>Reflector, RGB  Potencia 30W -220  240V / manual o a control remoto para 16 colores.</t>
  </si>
  <si>
    <t>Caja de luz LED</t>
  </si>
  <si>
    <t>A3 LED</t>
  </si>
  <si>
    <t>Trípode para Foco LED</t>
  </si>
  <si>
    <t>para Foco LED, metálico de  1,80 mt de altura</t>
  </si>
  <si>
    <t>Soporte</t>
  </si>
  <si>
    <t>Soporte 1.5m Altura P/ Reflector Halogeno</t>
  </si>
  <si>
    <t>Danza</t>
  </si>
  <si>
    <t>Dimmers</t>
  </si>
  <si>
    <t>Para manejar luces, con faders tipo Lite Puter</t>
  </si>
  <si>
    <t xml:space="preserve"> 
8145</t>
  </si>
  <si>
    <t xml:space="preserve"> 
11583</t>
  </si>
  <si>
    <t>40 watts</t>
  </si>
  <si>
    <t>60 watts</t>
  </si>
  <si>
    <t>100 watts</t>
  </si>
  <si>
    <t>Pedido por</t>
  </si>
  <si>
    <t>OPCION</t>
  </si>
  <si>
    <t>Inv. Materiales, Sem. 1 , Stock</t>
  </si>
  <si>
    <t>Inv. Materiales</t>
  </si>
  <si>
    <t>60w</t>
  </si>
  <si>
    <t>1er año, Stock</t>
  </si>
  <si>
    <t>URM EXTENSION</t>
  </si>
  <si>
    <t>Montevideo,  16 de mayo de 2018</t>
  </si>
  <si>
    <r>
      <rPr>
        <b/>
        <sz val="16"/>
        <rFont val="Arial Narrow"/>
        <family val="2"/>
      </rPr>
      <t>Plazo para entrega de ofertas</t>
    </r>
    <r>
      <rPr>
        <sz val="16"/>
        <rFont val="Arial Narrow"/>
        <family val="2"/>
      </rPr>
      <t>:  23/05/18</t>
    </r>
    <r>
      <rPr>
        <b/>
        <sz val="16"/>
        <rFont val="Arial Narrow"/>
        <family val="2"/>
      </rPr>
      <t>; hora 12:00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</si>
</sst>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\ _€_-;\-* #,##0.00\ _€_-;_-* &quot;-&quot;??\ _€_-;_-@_-"/>
    <numFmt numFmtId="165" formatCode="#,##0_ ;[Red]\-#,##0\ "/>
    <numFmt numFmtId="166" formatCode="#,##0.00&quot;    &quot;;&quot;-&quot;#,##0.00&quot;    &quot;;&quot;-&quot;#&quot;    &quot;;@&quot; &quot;"/>
    <numFmt numFmtId="167" formatCode="#,##0.00&quot; &quot;[$€-C0A];[Red]&quot;-&quot;#,##0.00&quot; &quot;[$€-C0A]"/>
    <numFmt numFmtId="168" formatCode="[$$-380A]#,##0.00;[Red]&quot;(&quot;[$$-380A]#,##0.00&quot;)&quot;"/>
    <numFmt numFmtId="169" formatCode="[$-C0A]General"/>
    <numFmt numFmtId="170" formatCode="_-* #,##0\ _€_-;\-* #,##0\ _€_-;_-* &quot;-&quot;??\ _€_-;_-@_-"/>
    <numFmt numFmtId="171" formatCode="0.000000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b/>
      <i/>
      <sz val="16"/>
      <color rgb="FF000000"/>
      <name val="Calibri"/>
      <family val="2"/>
    </font>
    <font>
      <u/>
      <sz val="11"/>
      <color rgb="FF0000FF"/>
      <name val="Calibri"/>
      <family val="2"/>
    </font>
    <font>
      <sz val="10"/>
      <color rgb="FF000000"/>
      <name val="Calibri"/>
      <family val="2"/>
    </font>
    <font>
      <b/>
      <i/>
      <u/>
      <sz val="11"/>
      <color rgb="FF000000"/>
      <name val="Calibri"/>
      <family val="2"/>
    </font>
    <font>
      <b/>
      <i/>
      <sz val="16"/>
      <color rgb="FF000000"/>
      <name val="Arial1"/>
    </font>
    <font>
      <u/>
      <sz val="11"/>
      <color theme="10"/>
      <name val="Calibri"/>
      <family val="2"/>
      <scheme val="minor"/>
    </font>
    <font>
      <sz val="11"/>
      <color rgb="FF000000"/>
      <name val="Arial1"/>
    </font>
    <font>
      <sz val="10"/>
      <color rgb="FF000000"/>
      <name val="Arial"/>
      <family val="2"/>
    </font>
    <font>
      <b/>
      <i/>
      <u/>
      <sz val="11"/>
      <color rgb="FF000000"/>
      <name val="Arial1"/>
    </font>
    <font>
      <sz val="11"/>
      <color indexed="8"/>
      <name val="Calibri"/>
      <family val="2"/>
      <charset val="1"/>
    </font>
    <font>
      <sz val="16"/>
      <color theme="1"/>
      <name val="Arial Narrow"/>
      <family val="2"/>
    </font>
    <font>
      <b/>
      <sz val="16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indexed="8"/>
      <name val="Arial Narrow"/>
      <family val="2"/>
    </font>
    <font>
      <b/>
      <u/>
      <sz val="16"/>
      <color theme="1"/>
      <name val="Arial Narrow"/>
      <family val="2"/>
    </font>
    <font>
      <b/>
      <sz val="20"/>
      <color theme="1"/>
      <name val="Arial Narrow"/>
      <family val="2"/>
    </font>
    <font>
      <sz val="16"/>
      <color rgb="FFFF0000"/>
      <name val="Arial Narrow"/>
      <family val="2"/>
    </font>
    <font>
      <sz val="11"/>
      <color rgb="FF000000"/>
      <name val="Calibri"/>
      <family val="2"/>
      <charset val="1"/>
    </font>
    <font>
      <sz val="12"/>
      <name val="Calibri"/>
      <family val="2"/>
      <scheme val="minor"/>
    </font>
    <font>
      <sz val="16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6"/>
      <name val="Arial Narrow"/>
      <family val="2"/>
    </font>
    <font>
      <b/>
      <sz val="16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1">
    <xf numFmtId="0" fontId="0" fillId="0" borderId="0"/>
    <xf numFmtId="164" fontId="1" fillId="0" borderId="0" applyFont="0" applyFill="0" applyBorder="0" applyAlignment="0" applyProtection="0"/>
    <xf numFmtId="166" fontId="4" fillId="0" borderId="0"/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 textRotation="90"/>
    </xf>
    <xf numFmtId="0" fontId="5" fillId="0" borderId="0">
      <alignment horizontal="center" textRotation="90"/>
    </xf>
    <xf numFmtId="0" fontId="6" fillId="0" borderId="0"/>
    <xf numFmtId="0" fontId="6" fillId="0" borderId="0"/>
    <xf numFmtId="0" fontId="4" fillId="0" borderId="0"/>
    <xf numFmtId="0" fontId="4" fillId="0" borderId="0"/>
    <xf numFmtId="0" fontId="7" fillId="0" borderId="0"/>
    <xf numFmtId="0" fontId="8" fillId="0" borderId="0"/>
    <xf numFmtId="0" fontId="8" fillId="0" borderId="0"/>
    <xf numFmtId="167" fontId="8" fillId="0" borderId="0"/>
    <xf numFmtId="168" fontId="8" fillId="0" borderId="0"/>
    <xf numFmtId="169" fontId="9" fillId="0" borderId="0">
      <alignment horizontal="center"/>
    </xf>
    <xf numFmtId="0" fontId="5" fillId="0" borderId="0">
      <alignment horizontal="center"/>
    </xf>
    <xf numFmtId="169" fontId="9" fillId="0" borderId="0">
      <alignment horizontal="center" textRotation="90"/>
    </xf>
    <xf numFmtId="0" fontId="5" fillId="0" borderId="0">
      <alignment horizontal="center" textRotation="90"/>
    </xf>
    <xf numFmtId="0" fontId="10" fillId="0" borderId="0" applyNumberFormat="0" applyFill="0" applyBorder="0" applyAlignment="0" applyProtection="0"/>
    <xf numFmtId="169" fontId="11" fillId="0" borderId="0"/>
    <xf numFmtId="0" fontId="4" fillId="0" borderId="0"/>
    <xf numFmtId="0" fontId="12" fillId="0" borderId="0"/>
    <xf numFmtId="169" fontId="13" fillId="0" borderId="0"/>
    <xf numFmtId="0" fontId="8" fillId="0" borderId="0"/>
    <xf numFmtId="167" fontId="13" fillId="0" borderId="0"/>
    <xf numFmtId="168" fontId="8" fillId="0" borderId="0"/>
    <xf numFmtId="167" fontId="8" fillId="0" borderId="0"/>
    <xf numFmtId="0" fontId="14" fillId="0" borderId="0"/>
    <xf numFmtId="0" fontId="22" fillId="0" borderId="0"/>
  </cellStyleXfs>
  <cellXfs count="68">
    <xf numFmtId="0" fontId="0" fillId="0" borderId="0" xfId="0"/>
    <xf numFmtId="170" fontId="0" fillId="0" borderId="0" xfId="1" applyNumberFormat="1" applyFont="1"/>
    <xf numFmtId="171" fontId="0" fillId="0" borderId="0" xfId="0" applyNumberFormat="1"/>
    <xf numFmtId="0" fontId="0" fillId="0" borderId="0" xfId="0" applyAlignment="1">
      <alignment horizontal="left"/>
    </xf>
    <xf numFmtId="164" fontId="0" fillId="0" borderId="0" xfId="0" applyNumberFormat="1"/>
    <xf numFmtId="170" fontId="2" fillId="3" borderId="1" xfId="0" applyNumberFormat="1" applyFont="1" applyFill="1" applyBorder="1"/>
    <xf numFmtId="0" fontId="2" fillId="0" borderId="2" xfId="0" applyFont="1" applyBorder="1" applyAlignment="1">
      <alignment horizontal="left"/>
    </xf>
    <xf numFmtId="0" fontId="0" fillId="0" borderId="0" xfId="0" applyAlignment="1">
      <alignment horizontal="left" indent="1"/>
    </xf>
    <xf numFmtId="0" fontId="2" fillId="3" borderId="1" xfId="0" applyFont="1" applyFill="1" applyBorder="1" applyAlignment="1">
      <alignment horizontal="left"/>
    </xf>
    <xf numFmtId="0" fontId="0" fillId="0" borderId="0" xfId="0" pivotButton="1"/>
    <xf numFmtId="0" fontId="2" fillId="0" borderId="0" xfId="0" applyFont="1"/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justify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Border="1"/>
    <xf numFmtId="0" fontId="15" fillId="0" borderId="0" xfId="0" applyFont="1" applyBorder="1" applyAlignment="1">
      <alignment horizontal="center"/>
    </xf>
    <xf numFmtId="0" fontId="16" fillId="2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center"/>
    </xf>
    <xf numFmtId="0" fontId="17" fillId="0" borderId="0" xfId="0" applyFont="1" applyBorder="1"/>
    <xf numFmtId="0" fontId="0" fillId="0" borderId="0" xfId="0" applyFill="1" applyBorder="1" applyAlignment="1">
      <alignment horizontal="justify" vertical="center"/>
    </xf>
    <xf numFmtId="0" fontId="16" fillId="2" borderId="0" xfId="0" applyFont="1" applyFill="1" applyBorder="1" applyAlignment="1">
      <alignment horizontal="center" vertical="top" wrapText="1"/>
    </xf>
    <xf numFmtId="0" fontId="0" fillId="0" borderId="0" xfId="0"/>
    <xf numFmtId="0" fontId="15" fillId="0" borderId="0" xfId="0" applyFont="1"/>
    <xf numFmtId="0" fontId="0" fillId="0" borderId="0" xfId="0"/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justify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Border="1"/>
    <xf numFmtId="0" fontId="15" fillId="0" borderId="0" xfId="0" applyFont="1" applyFill="1" applyBorder="1" applyAlignment="1">
      <alignment horizontal="justify" vertical="center"/>
    </xf>
    <xf numFmtId="0" fontId="17" fillId="0" borderId="4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justify" vertical="center"/>
    </xf>
    <xf numFmtId="0" fontId="15" fillId="0" borderId="0" xfId="0" applyFont="1" applyFill="1" applyAlignment="1">
      <alignment horizontal="justify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6" fillId="2" borderId="0" xfId="0" applyFont="1" applyFill="1" applyBorder="1" applyAlignment="1">
      <alignment horizontal="center" vertical="top"/>
    </xf>
    <xf numFmtId="0" fontId="24" fillId="0" borderId="4" xfId="0" applyFont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 wrapText="1"/>
    </xf>
    <xf numFmtId="0" fontId="26" fillId="0" borderId="4" xfId="30" applyFont="1" applyFill="1" applyBorder="1" applyAlignment="1">
      <alignment horizontal="justify" vertical="center"/>
    </xf>
    <xf numFmtId="0" fontId="27" fillId="0" borderId="4" xfId="0" applyFont="1" applyFill="1" applyBorder="1" applyAlignment="1">
      <alignment horizontal="justify" vertical="center"/>
    </xf>
    <xf numFmtId="0" fontId="24" fillId="0" borderId="5" xfId="0" applyFont="1" applyBorder="1" applyAlignment="1">
      <alignment vertical="center"/>
    </xf>
    <xf numFmtId="0" fontId="24" fillId="0" borderId="5" xfId="0" applyFont="1" applyBorder="1" applyAlignment="1">
      <alignment horizontal="center" vertical="center"/>
    </xf>
    <xf numFmtId="0" fontId="23" fillId="4" borderId="4" xfId="0" applyFont="1" applyFill="1" applyBorder="1" applyAlignment="1">
      <alignment horizontal="center"/>
    </xf>
    <xf numFmtId="0" fontId="27" fillId="0" borderId="4" xfId="0" applyFont="1" applyBorder="1" applyAlignment="1">
      <alignment wrapText="1"/>
    </xf>
    <xf numFmtId="0" fontId="27" fillId="0" borderId="4" xfId="0" applyFont="1" applyBorder="1" applyAlignment="1">
      <alignment horizontal="justify" vertical="center"/>
    </xf>
    <xf numFmtId="0" fontId="27" fillId="0" borderId="4" xfId="0" applyFont="1" applyFill="1" applyBorder="1" applyAlignment="1">
      <alignment horizontal="center" wrapText="1"/>
    </xf>
    <xf numFmtId="0" fontId="27" fillId="0" borderId="4" xfId="0" applyFont="1" applyFill="1" applyBorder="1" applyAlignment="1">
      <alignment wrapText="1"/>
    </xf>
    <xf numFmtId="0" fontId="27" fillId="0" borderId="4" xfId="0" applyFont="1" applyFill="1" applyBorder="1" applyAlignment="1">
      <alignment horizontal="left" wrapText="1"/>
    </xf>
    <xf numFmtId="0" fontId="26" fillId="0" borderId="4" xfId="30" applyFont="1" applyFill="1" applyBorder="1" applyAlignment="1">
      <alignment horizontal="center" vertical="center"/>
    </xf>
    <xf numFmtId="0" fontId="23" fillId="4" borderId="4" xfId="0" applyFont="1" applyFill="1" applyBorder="1" applyAlignment="1">
      <alignment horizontal="center" vertical="center" wrapText="1"/>
    </xf>
    <xf numFmtId="0" fontId="27" fillId="0" borderId="4" xfId="0" applyFont="1" applyBorder="1" applyAlignment="1">
      <alignment horizontal="center" wrapText="1"/>
    </xf>
    <xf numFmtId="0" fontId="23" fillId="4" borderId="4" xfId="0" applyFont="1" applyFill="1" applyBorder="1" applyAlignment="1">
      <alignment horizontal="center" wrapText="1"/>
    </xf>
    <xf numFmtId="0" fontId="17" fillId="0" borderId="4" xfId="0" applyFont="1" applyFill="1" applyBorder="1" applyAlignment="1">
      <alignment horizontal="center" vertical="center"/>
    </xf>
    <xf numFmtId="0" fontId="28" fillId="0" borderId="0" xfId="0" applyFont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16" fillId="2" borderId="0" xfId="0" applyFont="1" applyFill="1" applyBorder="1" applyAlignment="1">
      <alignment horizontal="center" vertical="top"/>
    </xf>
    <xf numFmtId="0" fontId="16" fillId="2" borderId="3" xfId="0" applyFont="1" applyFill="1" applyBorder="1" applyAlignment="1">
      <alignment horizontal="center" vertical="top"/>
    </xf>
    <xf numFmtId="0" fontId="24" fillId="0" borderId="4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</cellXfs>
  <cellStyles count="31">
    <cellStyle name="Excel Built-in Comma" xfId="2"/>
    <cellStyle name="Excel Built-in Heading 1" xfId="3"/>
    <cellStyle name="Excel Built-in Heading 2" xfId="4"/>
    <cellStyle name="Excel Built-in Heading1 1" xfId="5"/>
    <cellStyle name="Excel Built-in Heading1 2" xfId="6"/>
    <cellStyle name="Excel Built-in Hipervínculo 2" xfId="7"/>
    <cellStyle name="Excel Built-in Hyperlink" xfId="8"/>
    <cellStyle name="Excel Built-in Normal" xfId="29"/>
    <cellStyle name="Excel Built-in Normal 2" xfId="9"/>
    <cellStyle name="Excel Built-in Normal 3" xfId="10"/>
    <cellStyle name="Excel Built-in Normal 5" xfId="11"/>
    <cellStyle name="Excel Built-in Result 1" xfId="12"/>
    <cellStyle name="Excel Built-in Result 2" xfId="13"/>
    <cellStyle name="Excel Built-in Result2 1" xfId="14"/>
    <cellStyle name="Excel Built-in Result2 2" xfId="15"/>
    <cellStyle name="Heading" xfId="16"/>
    <cellStyle name="Heading 2" xfId="17"/>
    <cellStyle name="Heading1" xfId="18"/>
    <cellStyle name="Heading1 2" xfId="19"/>
    <cellStyle name="Hipervínculo 2" xfId="20"/>
    <cellStyle name="Millares" xfId="1" builtinId="3"/>
    <cellStyle name="Normal" xfId="0" builtinId="0"/>
    <cellStyle name="Normal 2" xfId="21"/>
    <cellStyle name="Normal 3" xfId="22"/>
    <cellStyle name="Normal 4" xfId="30"/>
    <cellStyle name="Normal 5" xfId="23"/>
    <cellStyle name="Result" xfId="24"/>
    <cellStyle name="Result 2" xfId="25"/>
    <cellStyle name="Result2" xfId="26"/>
    <cellStyle name="Result2 2" xfId="27"/>
    <cellStyle name="Result2 3" xfId="28"/>
  </cellStyles>
  <dxfs count="1">
    <dxf>
      <numFmt numFmtId="164" formatCode="_-* #,##0.00\ _€_-;\-* #,##0.00\ _€_-;_-* &quot;-&quot;??\ _€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649127</xdr:colOff>
      <xdr:row>0</xdr:row>
      <xdr:rowOff>190500</xdr:rowOff>
    </xdr:from>
    <xdr:to>
      <xdr:col>3</xdr:col>
      <xdr:colOff>698499</xdr:colOff>
      <xdr:row>5</xdr:row>
      <xdr:rowOff>113393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127" y="190500"/>
          <a:ext cx="1589247" cy="119289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7</xdr:col>
      <xdr:colOff>2889250</xdr:colOff>
      <xdr:row>0</xdr:row>
      <xdr:rowOff>171601</xdr:rowOff>
    </xdr:from>
    <xdr:to>
      <xdr:col>9</xdr:col>
      <xdr:colOff>0</xdr:colOff>
      <xdr:row>5</xdr:row>
      <xdr:rowOff>247196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44125" y="171601"/>
          <a:ext cx="2174875" cy="134559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pliego%20quien%20lopid&#243;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ompras" refreshedDate="42804.714168055558" createdVersion="4" refreshedVersion="4" minRefreshableVersion="3" recordCount="29">
  <cacheSource type="worksheet">
    <worksheetSource ref="A2:L3" sheet="1" r:id="rId2"/>
  </cacheSource>
  <cacheFields count="12">
    <cacheField name="ESTADO" numFmtId="0">
      <sharedItems/>
    </cacheField>
    <cacheField name="SOL" numFmtId="0">
      <sharedItems containsSemiMixedTypes="0" containsString="0" containsNumber="1" containsInteger="1" minValue="67" maxValue="68"/>
    </cacheField>
    <cacheField name="OC" numFmtId="0">
      <sharedItems containsSemiMixedTypes="0" containsString="0" containsNumber="1" containsInteger="1" minValue="0" maxValue="0"/>
    </cacheField>
    <cacheField name="01 FAMILIA" numFmtId="0">
      <sharedItems/>
    </cacheField>
    <cacheField name="01 DESTINO" numFmtId="0">
      <sharedItems count="2">
        <s v="Curso"/>
        <s v="Maldonado"/>
      </sharedItems>
    </cacheField>
    <cacheField name="02 SUB-DESTINO" numFmtId="0">
      <sharedItems count="9">
        <s v="T Laborde"/>
        <s v="Sem. 2"/>
        <s v="Volúmen"/>
        <s v="Lic. Cerámica"/>
        <s v="T Alonso"/>
        <s v="1er. año"/>
        <s v="Mald. 1er año"/>
        <s v="T Bruzzone"/>
        <s v="P Hermosa (cine)"/>
      </sharedItems>
    </cacheField>
    <cacheField name="CANT." numFmtId="0">
      <sharedItems containsSemiMixedTypes="0" containsString="0" containsNumber="1" containsInteger="1" minValue="2" maxValue="20"/>
    </cacheField>
    <cacheField name="01 Unidades" numFmtId="0">
      <sharedItems/>
    </cacheField>
    <cacheField name="01 ARTICULO" numFmtId="0">
      <sharedItems/>
    </cacheField>
    <cacheField name="CARACTERISTICAS" numFmtId="0">
      <sharedItems/>
    </cacheField>
    <cacheField name="$ UNIT." numFmtId="165">
      <sharedItems containsSemiMixedTypes="0" containsString="0" containsNumber="1" minValue="25.299999999999997" maxValue="184"/>
    </cacheField>
    <cacheField name="$ TOTAL" numFmtId="165">
      <sharedItems containsSemiMixedTypes="0" containsString="0" containsNumber="1" minValue="158.69999999999999" maxValue="368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9">
  <r>
    <s v="en proc"/>
    <n v="67"/>
    <n v="0"/>
    <s v="Pincel "/>
    <x v="0"/>
    <x v="0"/>
    <n v="4"/>
    <s v="Unidad"/>
    <s v="Pincel"/>
    <s v="1 &quot;   ¿otra caracterísitca, material, chato, redondo, etc?"/>
    <n v="150"/>
    <n v="600"/>
  </r>
  <r>
    <s v="en proc"/>
    <n v="67"/>
    <n v="0"/>
    <s v="Pincel "/>
    <x v="0"/>
    <x v="0"/>
    <n v="4"/>
    <s v="Unidad"/>
    <s v="Pincel"/>
    <s v="1 1/2&quot;    ¿otra caracterísitca, material, chato, redondo, etc?"/>
    <n v="150"/>
    <n v="600"/>
  </r>
  <r>
    <s v="en proc"/>
    <n v="67"/>
    <n v="0"/>
    <s v="Pincel "/>
    <x v="0"/>
    <x v="0"/>
    <n v="4"/>
    <s v="Unidad"/>
    <s v="Pincel"/>
    <s v="1/2 &quot;    ¿otra caracterísitca, material, chato, redondo, etc?"/>
    <n v="150"/>
    <n v="600"/>
  </r>
  <r>
    <s v="en proc"/>
    <n v="67"/>
    <n v="0"/>
    <s v="Pincel "/>
    <x v="0"/>
    <x v="1"/>
    <n v="6"/>
    <s v="Unidad"/>
    <s v="Pincel"/>
    <s v="2 1/2&quot;    / p/pintura al agua  / p/pared"/>
    <n v="150"/>
    <n v="900"/>
  </r>
  <r>
    <s v="en proc"/>
    <n v="67"/>
    <n v="0"/>
    <s v="Pincel "/>
    <x v="0"/>
    <x v="0"/>
    <n v="4"/>
    <s v="Unidad"/>
    <s v="Pincel"/>
    <s v="2&quot;   ¿otra caracterísitca, material, chato, redondo, etc?"/>
    <n v="150"/>
    <n v="600"/>
  </r>
  <r>
    <s v="en proc"/>
    <n v="67"/>
    <n v="0"/>
    <s v="Pincel "/>
    <x v="0"/>
    <x v="2"/>
    <n v="12"/>
    <s v="Unidad"/>
    <s v="Pincel  "/>
    <s v="1 1/2&quot;    tipo roma pro"/>
    <n v="150"/>
    <n v="1800"/>
  </r>
  <r>
    <s v="en proc"/>
    <n v="67"/>
    <n v="0"/>
    <s v="Pincel "/>
    <x v="0"/>
    <x v="2"/>
    <n v="12"/>
    <s v="Unidad"/>
    <s v="Pincel  "/>
    <s v="1&quot;          tipo  roma pro"/>
    <n v="150"/>
    <n v="1800"/>
  </r>
  <r>
    <s v="en proc"/>
    <n v="67"/>
    <n v="0"/>
    <s v="Pincel "/>
    <x v="0"/>
    <x v="2"/>
    <n v="12"/>
    <s v="Unidad"/>
    <s v="Pincel  "/>
    <s v="1/2&quot;      tipo roma pro"/>
    <n v="150"/>
    <n v="1800"/>
  </r>
  <r>
    <s v="en proc"/>
    <n v="67"/>
    <n v="0"/>
    <s v="Pincel "/>
    <x v="0"/>
    <x v="2"/>
    <n v="12"/>
    <s v="Unidad"/>
    <s v="Pincel  "/>
    <s v="2&quot;           tipo roma pro"/>
    <n v="150"/>
    <n v="1800"/>
  </r>
  <r>
    <s v="en proc"/>
    <n v="67"/>
    <n v="0"/>
    <s v="Pincel "/>
    <x v="0"/>
    <x v="3"/>
    <n v="20"/>
    <s v="Unidad"/>
    <s v="Pincel  chato"/>
    <s v="Nº 04"/>
    <n v="25.299999999999997"/>
    <n v="505.99999999999994"/>
  </r>
  <r>
    <s v="en proc"/>
    <n v="67"/>
    <n v="0"/>
    <s v="Pincel "/>
    <x v="0"/>
    <x v="3"/>
    <n v="20"/>
    <s v="Unidad"/>
    <s v="Pincel  chato"/>
    <s v="Nº 08"/>
    <n v="31.049999999999997"/>
    <n v="621"/>
  </r>
  <r>
    <s v="en proc"/>
    <n v="67"/>
    <n v="0"/>
    <s v="Pincel "/>
    <x v="0"/>
    <x v="3"/>
    <n v="20"/>
    <s v="Unidad"/>
    <s v="Pincel  chato"/>
    <s v="Nº 12"/>
    <n v="40.25"/>
    <n v="805"/>
  </r>
  <r>
    <s v="en proc"/>
    <n v="67"/>
    <n v="0"/>
    <s v="Pincel "/>
    <x v="0"/>
    <x v="4"/>
    <n v="10"/>
    <s v="gramo"/>
    <s v="Pincel  p/oleo"/>
    <s v="Nº 12"/>
    <n v="150"/>
    <n v="1500"/>
  </r>
  <r>
    <s v="en proc"/>
    <n v="67"/>
    <n v="0"/>
    <s v="Pincel "/>
    <x v="0"/>
    <x v="4"/>
    <n v="10"/>
    <s v="Unidad"/>
    <s v="Pincel  p/oleo"/>
    <s v="Nº 18"/>
    <n v="150"/>
    <n v="1500"/>
  </r>
  <r>
    <s v="en proc"/>
    <n v="67"/>
    <n v="0"/>
    <s v="Pincel "/>
    <x v="0"/>
    <x v="4"/>
    <n v="10"/>
    <s v="Unidad"/>
    <s v="Pincel  p/oleo"/>
    <s v="Nº 24"/>
    <n v="150"/>
    <n v="1500"/>
  </r>
  <r>
    <s v="en proc"/>
    <n v="67"/>
    <n v="0"/>
    <s v="Pincel "/>
    <x v="0"/>
    <x v="3"/>
    <n v="20"/>
    <s v="Unidad"/>
    <s v="Pincel  redondo"/>
    <s v="Nº 04"/>
    <n v="26.45"/>
    <n v="529"/>
  </r>
  <r>
    <s v="en proc"/>
    <n v="67"/>
    <n v="0"/>
    <s v="Pincel "/>
    <x v="0"/>
    <x v="3"/>
    <n v="20"/>
    <s v="Unidad"/>
    <s v="Pincel  redondo"/>
    <s v="Nº 08"/>
    <n v="36.799999999999997"/>
    <n v="736"/>
  </r>
  <r>
    <s v="en proc"/>
    <n v="67"/>
    <n v="0"/>
    <s v="Pincel "/>
    <x v="0"/>
    <x v="3"/>
    <n v="20"/>
    <s v="Unidad"/>
    <s v="Pincel  redondo"/>
    <s v="Nº 12"/>
    <n v="64.399999999999991"/>
    <n v="1287.9999999999998"/>
  </r>
  <r>
    <s v="en proc"/>
    <n v="67"/>
    <n v="0"/>
    <s v="Pincel "/>
    <x v="0"/>
    <x v="5"/>
    <n v="20"/>
    <s v="Unidad "/>
    <s v="Pincel acuarela "/>
    <s v="Nº 02"/>
    <n v="79.349999999999994"/>
    <n v="1587"/>
  </r>
  <r>
    <s v="en proc"/>
    <n v="68"/>
    <n v="0"/>
    <s v="Pincel "/>
    <x v="1"/>
    <x v="6"/>
    <n v="2"/>
    <s v="Unidad "/>
    <s v="Pincel acuarela "/>
    <s v="Nº 02"/>
    <n v="79.349999999999994"/>
    <n v="158.69999999999999"/>
  </r>
  <r>
    <s v="en proc"/>
    <n v="67"/>
    <n v="0"/>
    <s v="Pincel "/>
    <x v="0"/>
    <x v="5"/>
    <n v="20"/>
    <s v="Unidad "/>
    <s v="Pincel acuarela "/>
    <s v="Nº 06"/>
    <n v="167.89999999999998"/>
    <n v="3357.9999999999995"/>
  </r>
  <r>
    <s v="en proc"/>
    <n v="68"/>
    <n v="0"/>
    <s v="Pincel "/>
    <x v="1"/>
    <x v="6"/>
    <n v="2"/>
    <s v="Unidad "/>
    <s v="Pincel acuarela "/>
    <s v="Nº 06"/>
    <n v="167.89999999999998"/>
    <n v="335.79999999999995"/>
  </r>
  <r>
    <s v="en proc"/>
    <n v="67"/>
    <n v="0"/>
    <s v="Pincel "/>
    <x v="0"/>
    <x v="5"/>
    <n v="20"/>
    <s v="Unidad "/>
    <s v="Pincel acuarela "/>
    <s v="Nº 08"/>
    <n v="184"/>
    <n v="3680"/>
  </r>
  <r>
    <s v="en proc"/>
    <n v="68"/>
    <n v="0"/>
    <s v="Pincel "/>
    <x v="1"/>
    <x v="6"/>
    <n v="2"/>
    <s v="Unidad "/>
    <s v="Pincel acuarela "/>
    <s v="Nº 08"/>
    <n v="184"/>
    <n v="368"/>
  </r>
  <r>
    <s v="en proc"/>
    <n v="67"/>
    <n v="0"/>
    <s v="Pincel "/>
    <x v="0"/>
    <x v="7"/>
    <n v="4"/>
    <s v="Unidad"/>
    <s v="Pincel chato"/>
    <s v="Cabo largo/ Nº2  (artístico)"/>
    <n v="58.25"/>
    <n v="233"/>
  </r>
  <r>
    <s v="en proc"/>
    <n v="67"/>
    <n v="0"/>
    <s v="Pincel "/>
    <x v="0"/>
    <x v="7"/>
    <n v="4"/>
    <s v="Unidad"/>
    <s v="Pincel chato"/>
    <s v="Cabo largo/ Nº6  (artístico)"/>
    <n v="58.25"/>
    <n v="233"/>
  </r>
  <r>
    <s v="en proc"/>
    <n v="67"/>
    <n v="0"/>
    <s v="Pincel "/>
    <x v="0"/>
    <x v="7"/>
    <n v="4"/>
    <s v="Unidad"/>
    <s v="Pincel chato"/>
    <s v="Cabo largo/ Nº8  (artístico)"/>
    <n v="58.25"/>
    <n v="233"/>
  </r>
  <r>
    <s v="en proc"/>
    <n v="68"/>
    <n v="0"/>
    <s v="Pincel "/>
    <x v="1"/>
    <x v="8"/>
    <n v="10"/>
    <s v="Unidad"/>
    <s v="Pincel de pelo de marta"/>
    <s v="tamaño?   Otra característica?"/>
    <n v="150"/>
    <n v="1500"/>
  </r>
  <r>
    <s v="en proc"/>
    <n v="67"/>
    <n v="0"/>
    <s v="Pincel "/>
    <x v="0"/>
    <x v="4"/>
    <n v="5"/>
    <s v="Unidad"/>
    <s v="Pinceletas"/>
    <s v="15 cm de ancho"/>
    <n v="150"/>
    <n v="75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5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B15" firstHeaderRow="1" firstDataRow="1" firstDataCol="1"/>
  <pivotFields count="12">
    <pivotField showAll="0"/>
    <pivotField showAll="0"/>
    <pivotField showAll="0"/>
    <pivotField showAll="0"/>
    <pivotField axis="axisRow" showAll="0">
      <items count="3">
        <item x="0"/>
        <item x="1"/>
        <item t="default"/>
      </items>
    </pivotField>
    <pivotField axis="axisRow" showAll="0">
      <items count="10">
        <item x="5"/>
        <item x="3"/>
        <item x="6"/>
        <item x="8"/>
        <item x="1"/>
        <item x="4"/>
        <item x="7"/>
        <item x="0"/>
        <item x="2"/>
        <item t="default"/>
      </items>
    </pivotField>
    <pivotField showAll="0"/>
    <pivotField showAll="0"/>
    <pivotField showAll="0"/>
    <pivotField showAll="0"/>
    <pivotField numFmtId="165" showAll="0"/>
    <pivotField dataField="1" numFmtId="165" showAll="0"/>
  </pivotFields>
  <rowFields count="2">
    <field x="4"/>
    <field x="5"/>
  </rowFields>
  <rowItems count="12">
    <i>
      <x/>
    </i>
    <i r="1">
      <x/>
    </i>
    <i r="1">
      <x v="1"/>
    </i>
    <i r="1">
      <x v="4"/>
    </i>
    <i r="1">
      <x v="5"/>
    </i>
    <i r="1">
      <x v="6"/>
    </i>
    <i r="1">
      <x v="7"/>
    </i>
    <i r="1">
      <x v="8"/>
    </i>
    <i>
      <x v="1"/>
    </i>
    <i r="1">
      <x v="2"/>
    </i>
    <i r="1">
      <x v="3"/>
    </i>
    <i t="grand">
      <x/>
    </i>
  </rowItems>
  <colItems count="1">
    <i/>
  </colItems>
  <dataFields count="1">
    <dataField name="Suma de $ TOTAL" fld="11" baseField="0" baseItem="0" numFmtId="164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56"/>
  <sheetViews>
    <sheetView showGridLines="0" tabSelected="1" topLeftCell="A34" zoomScale="60" zoomScaleNormal="60" workbookViewId="0">
      <selection activeCell="H53" sqref="H53"/>
    </sheetView>
  </sheetViews>
  <sheetFormatPr baseColWidth="10" defaultRowHeight="20.25"/>
  <cols>
    <col min="1" max="1" width="11.42578125" style="11"/>
    <col min="2" max="2" width="11.7109375" style="11" customWidth="1"/>
    <col min="3" max="4" width="11.7109375" style="26" customWidth="1"/>
    <col min="5" max="5" width="8.7109375" style="11" customWidth="1"/>
    <col min="6" max="6" width="13.5703125" style="11" customWidth="1"/>
    <col min="7" max="7" width="40" style="11" customWidth="1"/>
    <col min="8" max="8" width="54.7109375" style="11" bestFit="1" customWidth="1"/>
    <col min="9" max="9" width="21.28515625" style="11" customWidth="1"/>
    <col min="10" max="10" width="6.28515625" style="11" customWidth="1"/>
    <col min="11" max="11" width="22.42578125" style="11" customWidth="1"/>
    <col min="12" max="12" width="11.28515625" style="11" customWidth="1"/>
    <col min="13" max="16384" width="11.42578125" style="11"/>
  </cols>
  <sheetData>
    <row r="2" spans="2:11">
      <c r="E2" s="12"/>
      <c r="F2" s="12"/>
    </row>
    <row r="3" spans="2:11">
      <c r="B3" s="13"/>
      <c r="C3" s="28"/>
      <c r="D3" s="28"/>
      <c r="E3" s="13"/>
      <c r="F3" s="13"/>
      <c r="G3" s="14"/>
      <c r="H3" s="14"/>
      <c r="I3" s="14"/>
    </row>
    <row r="4" spans="2:11">
      <c r="B4" s="13"/>
      <c r="C4" s="28"/>
      <c r="D4" s="28"/>
      <c r="E4" s="13"/>
      <c r="F4" s="13"/>
      <c r="G4" s="14"/>
      <c r="H4" s="14"/>
      <c r="I4" s="14"/>
    </row>
    <row r="5" spans="2:11">
      <c r="B5" s="13"/>
      <c r="C5" s="28"/>
      <c r="D5" s="28"/>
      <c r="E5" s="13"/>
      <c r="F5" s="13"/>
      <c r="G5" s="14"/>
      <c r="H5" s="14"/>
      <c r="I5" s="14"/>
    </row>
    <row r="6" spans="2:11">
      <c r="B6" s="13"/>
      <c r="C6" s="28"/>
      <c r="D6" s="28"/>
      <c r="E6" s="13"/>
      <c r="F6" s="13"/>
      <c r="G6" s="14"/>
      <c r="H6" s="14"/>
      <c r="I6" s="14"/>
    </row>
    <row r="7" spans="2:11">
      <c r="B7" s="13"/>
      <c r="C7" s="28"/>
      <c r="D7" s="28"/>
      <c r="E7" s="13"/>
      <c r="F7" s="13"/>
      <c r="G7" s="14"/>
      <c r="H7" s="14"/>
      <c r="I7" s="14"/>
    </row>
    <row r="8" spans="2:11">
      <c r="B8" s="15" t="s">
        <v>15</v>
      </c>
      <c r="C8" s="30"/>
      <c r="D8" s="30"/>
      <c r="E8" s="13"/>
      <c r="F8" s="13"/>
      <c r="G8" s="14"/>
      <c r="H8" s="14"/>
      <c r="I8" s="59" t="s">
        <v>102</v>
      </c>
    </row>
    <row r="9" spans="2:11">
      <c r="B9" s="15" t="s">
        <v>16</v>
      </c>
      <c r="C9" s="30"/>
      <c r="D9" s="30"/>
      <c r="E9" s="13"/>
      <c r="F9" s="13"/>
      <c r="G9" s="14"/>
      <c r="H9" s="14"/>
      <c r="I9" s="14"/>
    </row>
    <row r="10" spans="2:11">
      <c r="B10" s="16"/>
      <c r="C10" s="31"/>
      <c r="D10" s="31"/>
      <c r="E10" s="17"/>
      <c r="F10" s="17"/>
      <c r="G10" s="16"/>
      <c r="H10" s="16"/>
      <c r="I10" s="16"/>
    </row>
    <row r="11" spans="2:11" ht="21">
      <c r="B11" s="16"/>
      <c r="C11" s="31"/>
      <c r="D11" s="31"/>
      <c r="E11" s="17"/>
      <c r="F11" s="17"/>
      <c r="G11" s="61" t="s">
        <v>23</v>
      </c>
      <c r="H11" s="61"/>
      <c r="I11" s="61"/>
    </row>
    <row r="12" spans="2:11" s="19" customFormat="1" ht="42">
      <c r="B12" s="18" t="s">
        <v>14</v>
      </c>
      <c r="C12" s="41" t="s">
        <v>96</v>
      </c>
      <c r="D12" s="22" t="s">
        <v>28</v>
      </c>
      <c r="E12" s="62" t="s">
        <v>29</v>
      </c>
      <c r="F12" s="62"/>
      <c r="G12" s="18" t="s">
        <v>21</v>
      </c>
      <c r="H12" s="18" t="s">
        <v>22</v>
      </c>
      <c r="I12" s="18" t="s">
        <v>95</v>
      </c>
    </row>
    <row r="13" spans="2:11" s="20" customFormat="1" ht="21">
      <c r="B13" s="63">
        <v>1</v>
      </c>
      <c r="C13" s="42">
        <v>1</v>
      </c>
      <c r="D13" s="42">
        <v>714</v>
      </c>
      <c r="E13" s="43">
        <v>20</v>
      </c>
      <c r="F13" s="43" t="s">
        <v>30</v>
      </c>
      <c r="G13" s="44" t="s">
        <v>45</v>
      </c>
      <c r="H13" s="44" t="s">
        <v>94</v>
      </c>
      <c r="I13" s="43" t="s">
        <v>52</v>
      </c>
      <c r="K13" s="21"/>
    </row>
    <row r="14" spans="2:11" s="20" customFormat="1" ht="30">
      <c r="B14" s="63"/>
      <c r="C14" s="42">
        <v>2</v>
      </c>
      <c r="D14" s="42">
        <v>714</v>
      </c>
      <c r="E14" s="43">
        <v>47</v>
      </c>
      <c r="F14" s="43" t="s">
        <v>30</v>
      </c>
      <c r="G14" s="44" t="s">
        <v>45</v>
      </c>
      <c r="H14" s="44" t="s">
        <v>92</v>
      </c>
      <c r="I14" s="45" t="s">
        <v>97</v>
      </c>
      <c r="K14" s="21"/>
    </row>
    <row r="15" spans="2:11" s="20" customFormat="1" ht="21">
      <c r="B15" s="63"/>
      <c r="C15" s="42">
        <v>3</v>
      </c>
      <c r="D15" s="42">
        <v>714</v>
      </c>
      <c r="E15" s="43">
        <v>40</v>
      </c>
      <c r="F15" s="43" t="s">
        <v>30</v>
      </c>
      <c r="G15" s="44" t="s">
        <v>45</v>
      </c>
      <c r="H15" s="44" t="s">
        <v>93</v>
      </c>
      <c r="I15" s="43" t="s">
        <v>52</v>
      </c>
      <c r="K15" s="21"/>
    </row>
    <row r="16" spans="2:11" s="20" customFormat="1" ht="21">
      <c r="B16" s="42">
        <v>2</v>
      </c>
      <c r="C16" s="42"/>
      <c r="D16" s="42">
        <v>7635</v>
      </c>
      <c r="E16" s="43">
        <v>2</v>
      </c>
      <c r="F16" s="43" t="s">
        <v>30</v>
      </c>
      <c r="G16" s="45" t="s">
        <v>64</v>
      </c>
      <c r="H16" s="45" t="s">
        <v>65</v>
      </c>
      <c r="I16" s="43" t="s">
        <v>57</v>
      </c>
      <c r="K16" s="21"/>
    </row>
    <row r="17" spans="2:11" s="20" customFormat="1" ht="21">
      <c r="B17" s="63">
        <v>3</v>
      </c>
      <c r="C17" s="42">
        <v>1</v>
      </c>
      <c r="D17" s="42">
        <v>7831</v>
      </c>
      <c r="E17" s="43">
        <v>6</v>
      </c>
      <c r="F17" s="43" t="s">
        <v>30</v>
      </c>
      <c r="G17" s="45" t="s">
        <v>62</v>
      </c>
      <c r="H17" s="45" t="s">
        <v>63</v>
      </c>
      <c r="I17" s="43" t="s">
        <v>57</v>
      </c>
      <c r="K17" s="21"/>
    </row>
    <row r="18" spans="2:11" s="20" customFormat="1" ht="21">
      <c r="B18" s="63"/>
      <c r="C18" s="42">
        <v>2</v>
      </c>
      <c r="D18" s="42">
        <v>7831</v>
      </c>
      <c r="E18" s="43">
        <v>6</v>
      </c>
      <c r="F18" s="43" t="s">
        <v>30</v>
      </c>
      <c r="G18" s="45" t="s">
        <v>60</v>
      </c>
      <c r="H18" s="45" t="s">
        <v>61</v>
      </c>
      <c r="I18" s="43" t="s">
        <v>57</v>
      </c>
      <c r="K18" s="21"/>
    </row>
    <row r="19" spans="2:11" s="20" customFormat="1" ht="21">
      <c r="B19" s="63"/>
      <c r="C19" s="42">
        <v>3</v>
      </c>
      <c r="D19" s="42">
        <v>7831</v>
      </c>
      <c r="E19" s="43">
        <v>6</v>
      </c>
      <c r="F19" s="43" t="s">
        <v>30</v>
      </c>
      <c r="G19" s="45" t="s">
        <v>58</v>
      </c>
      <c r="H19" s="45" t="s">
        <v>59</v>
      </c>
      <c r="I19" s="43" t="s">
        <v>57</v>
      </c>
      <c r="K19" s="21"/>
    </row>
    <row r="20" spans="2:11" s="20" customFormat="1" ht="21">
      <c r="B20" s="63">
        <v>4</v>
      </c>
      <c r="C20" s="42">
        <v>1</v>
      </c>
      <c r="D20" s="42">
        <v>7838</v>
      </c>
      <c r="E20" s="43">
        <v>20</v>
      </c>
      <c r="F20" s="43" t="s">
        <v>30</v>
      </c>
      <c r="G20" s="44" t="s">
        <v>43</v>
      </c>
      <c r="H20" s="44" t="s">
        <v>53</v>
      </c>
      <c r="I20" s="43" t="s">
        <v>52</v>
      </c>
      <c r="K20" s="21"/>
    </row>
    <row r="21" spans="2:11" s="20" customFormat="1" ht="21">
      <c r="B21" s="63"/>
      <c r="C21" s="42">
        <v>2</v>
      </c>
      <c r="D21" s="42">
        <v>7838</v>
      </c>
      <c r="E21" s="43">
        <v>10</v>
      </c>
      <c r="F21" s="43" t="s">
        <v>30</v>
      </c>
      <c r="G21" s="44" t="s">
        <v>43</v>
      </c>
      <c r="H21" s="44" t="s">
        <v>54</v>
      </c>
      <c r="I21" s="43" t="s">
        <v>52</v>
      </c>
      <c r="K21" s="21"/>
    </row>
    <row r="22" spans="2:11" s="20" customFormat="1" ht="21">
      <c r="B22" s="63"/>
      <c r="C22" s="42">
        <v>3</v>
      </c>
      <c r="D22" s="42">
        <v>7838</v>
      </c>
      <c r="E22" s="43">
        <v>1</v>
      </c>
      <c r="F22" s="43" t="s">
        <v>30</v>
      </c>
      <c r="G22" s="44" t="s">
        <v>43</v>
      </c>
      <c r="H22" s="45" t="s">
        <v>44</v>
      </c>
      <c r="I22" s="43" t="s">
        <v>98</v>
      </c>
      <c r="K22" s="21"/>
    </row>
    <row r="23" spans="2:11" s="20" customFormat="1" ht="21">
      <c r="B23" s="63"/>
      <c r="C23" s="42">
        <v>4</v>
      </c>
      <c r="D23" s="42">
        <v>7838</v>
      </c>
      <c r="E23" s="43">
        <v>5</v>
      </c>
      <c r="F23" s="43" t="s">
        <v>30</v>
      </c>
      <c r="G23" s="44" t="s">
        <v>47</v>
      </c>
      <c r="H23" s="45" t="s">
        <v>48</v>
      </c>
      <c r="I23" s="43" t="s">
        <v>46</v>
      </c>
      <c r="K23" s="21"/>
    </row>
    <row r="24" spans="2:11" s="20" customFormat="1" ht="21">
      <c r="B24" s="63"/>
      <c r="C24" s="42">
        <v>5</v>
      </c>
      <c r="D24" s="42">
        <v>7838</v>
      </c>
      <c r="E24" s="43">
        <v>6</v>
      </c>
      <c r="F24" s="43" t="s">
        <v>30</v>
      </c>
      <c r="G24" s="44" t="s">
        <v>47</v>
      </c>
      <c r="H24" s="44" t="s">
        <v>99</v>
      </c>
      <c r="I24" s="43" t="s">
        <v>49</v>
      </c>
      <c r="K24" s="21"/>
    </row>
    <row r="25" spans="2:11" s="20" customFormat="1" ht="21">
      <c r="B25" s="63"/>
      <c r="C25" s="42">
        <v>6</v>
      </c>
      <c r="D25" s="42">
        <v>7838</v>
      </c>
      <c r="E25" s="43">
        <v>4</v>
      </c>
      <c r="F25" s="43" t="s">
        <v>30</v>
      </c>
      <c r="G25" s="44" t="s">
        <v>47</v>
      </c>
      <c r="H25" s="44" t="s">
        <v>51</v>
      </c>
      <c r="I25" s="43" t="s">
        <v>50</v>
      </c>
      <c r="K25" s="21"/>
    </row>
    <row r="26" spans="2:11" s="20" customFormat="1" ht="21">
      <c r="B26" s="42">
        <v>5</v>
      </c>
      <c r="C26" s="42"/>
      <c r="D26" s="42">
        <v>12333</v>
      </c>
      <c r="E26" s="43">
        <v>50</v>
      </c>
      <c r="F26" s="43" t="s">
        <v>30</v>
      </c>
      <c r="G26" s="44" t="s">
        <v>55</v>
      </c>
      <c r="H26" s="44" t="s">
        <v>56</v>
      </c>
      <c r="I26" s="43" t="s">
        <v>52</v>
      </c>
      <c r="K26" s="21"/>
    </row>
    <row r="27" spans="2:11" s="20" customFormat="1" ht="21">
      <c r="B27" s="47">
        <v>6</v>
      </c>
      <c r="C27" s="42"/>
      <c r="D27" s="46">
        <v>31720</v>
      </c>
      <c r="E27" s="43">
        <v>150</v>
      </c>
      <c r="F27" s="43" t="s">
        <v>30</v>
      </c>
      <c r="G27" s="44" t="s">
        <v>38</v>
      </c>
      <c r="H27" s="44" t="s">
        <v>39</v>
      </c>
      <c r="I27" s="43" t="s">
        <v>100</v>
      </c>
      <c r="K27" s="21"/>
    </row>
    <row r="28" spans="2:11" s="20" customFormat="1" ht="21">
      <c r="B28" s="42">
        <v>7</v>
      </c>
      <c r="C28" s="42"/>
      <c r="D28" s="42">
        <v>3383</v>
      </c>
      <c r="E28" s="43">
        <v>2</v>
      </c>
      <c r="F28" s="43" t="s">
        <v>30</v>
      </c>
      <c r="G28" s="44" t="s">
        <v>36</v>
      </c>
      <c r="H28" s="44" t="s">
        <v>37</v>
      </c>
      <c r="I28" s="43" t="s">
        <v>31</v>
      </c>
      <c r="K28" s="21"/>
    </row>
    <row r="29" spans="2:11" s="20" customFormat="1" ht="21">
      <c r="B29" s="66">
        <v>8</v>
      </c>
      <c r="C29" s="42">
        <v>1</v>
      </c>
      <c r="D29" s="48">
        <v>6438</v>
      </c>
      <c r="E29" s="43">
        <v>4</v>
      </c>
      <c r="F29" s="43" t="s">
        <v>30</v>
      </c>
      <c r="G29" s="49" t="s">
        <v>67</v>
      </c>
      <c r="H29" s="49" t="s">
        <v>68</v>
      </c>
      <c r="I29" s="50" t="s">
        <v>66</v>
      </c>
      <c r="K29" s="21"/>
    </row>
    <row r="30" spans="2:11" s="20" customFormat="1" ht="30">
      <c r="B30" s="67"/>
      <c r="C30" s="42">
        <v>2</v>
      </c>
      <c r="D30" s="48">
        <v>6438</v>
      </c>
      <c r="E30" s="43">
        <v>1</v>
      </c>
      <c r="F30" s="43" t="s">
        <v>30</v>
      </c>
      <c r="G30" s="44" t="s">
        <v>41</v>
      </c>
      <c r="H30" s="44" t="s">
        <v>42</v>
      </c>
      <c r="I30" s="44" t="s">
        <v>40</v>
      </c>
      <c r="K30" s="21"/>
    </row>
    <row r="31" spans="2:11" s="20" customFormat="1" ht="21">
      <c r="B31" s="64">
        <v>9</v>
      </c>
      <c r="C31" s="42">
        <v>1</v>
      </c>
      <c r="D31" s="48">
        <v>7830</v>
      </c>
      <c r="E31" s="51">
        <v>1</v>
      </c>
      <c r="F31" s="43" t="s">
        <v>30</v>
      </c>
      <c r="G31" s="52" t="s">
        <v>83</v>
      </c>
      <c r="H31" s="52" t="s">
        <v>84</v>
      </c>
      <c r="I31" s="52" t="s">
        <v>78</v>
      </c>
      <c r="K31" s="21"/>
    </row>
    <row r="32" spans="2:11" s="20" customFormat="1" ht="31.5">
      <c r="B32" s="65"/>
      <c r="C32" s="42">
        <v>2</v>
      </c>
      <c r="D32" s="48">
        <v>7830</v>
      </c>
      <c r="E32" s="51">
        <v>3</v>
      </c>
      <c r="F32" s="43" t="s">
        <v>30</v>
      </c>
      <c r="G32" s="52" t="s">
        <v>85</v>
      </c>
      <c r="H32" s="52" t="s">
        <v>86</v>
      </c>
      <c r="I32" s="52" t="s">
        <v>75</v>
      </c>
      <c r="K32" s="21"/>
    </row>
    <row r="33" spans="1:15" s="20" customFormat="1" ht="21">
      <c r="B33" s="42">
        <v>10</v>
      </c>
      <c r="C33" s="42"/>
      <c r="D33" s="48">
        <v>41901</v>
      </c>
      <c r="E33" s="51">
        <v>5</v>
      </c>
      <c r="F33" s="43" t="s">
        <v>30</v>
      </c>
      <c r="G33" s="53" t="s">
        <v>73</v>
      </c>
      <c r="H33" s="53" t="s">
        <v>74</v>
      </c>
      <c r="I33" s="52" t="s">
        <v>72</v>
      </c>
      <c r="K33" s="21"/>
    </row>
    <row r="34" spans="1:15" s="20" customFormat="1" ht="21">
      <c r="B34" s="63">
        <v>11</v>
      </c>
      <c r="C34" s="42">
        <v>1</v>
      </c>
      <c r="D34" s="48">
        <v>67107</v>
      </c>
      <c r="E34" s="54">
        <v>10</v>
      </c>
      <c r="F34" s="43" t="s">
        <v>30</v>
      </c>
      <c r="G34" s="44" t="s">
        <v>32</v>
      </c>
      <c r="H34" s="44" t="s">
        <v>33</v>
      </c>
      <c r="I34" s="44" t="s">
        <v>31</v>
      </c>
      <c r="K34" s="21"/>
    </row>
    <row r="35" spans="1:15" s="20" customFormat="1" ht="31.5">
      <c r="B35" s="63"/>
      <c r="C35" s="42">
        <v>2</v>
      </c>
      <c r="D35" s="48">
        <v>67107</v>
      </c>
      <c r="E35" s="51">
        <v>3</v>
      </c>
      <c r="F35" s="43" t="s">
        <v>30</v>
      </c>
      <c r="G35" s="52" t="s">
        <v>76</v>
      </c>
      <c r="H35" s="52" t="s">
        <v>77</v>
      </c>
      <c r="I35" s="52" t="s">
        <v>101</v>
      </c>
      <c r="K35" s="21"/>
    </row>
    <row r="36" spans="1:15" s="20" customFormat="1" ht="21">
      <c r="B36" s="63">
        <v>12</v>
      </c>
      <c r="C36" s="42">
        <v>1</v>
      </c>
      <c r="D36" s="55">
        <v>69388</v>
      </c>
      <c r="E36" s="54">
        <v>3</v>
      </c>
      <c r="F36" s="43" t="s">
        <v>30</v>
      </c>
      <c r="G36" s="44" t="s">
        <v>34</v>
      </c>
      <c r="H36" s="44" t="s">
        <v>35</v>
      </c>
      <c r="I36" s="44" t="s">
        <v>31</v>
      </c>
      <c r="K36" s="21"/>
    </row>
    <row r="37" spans="1:15" s="20" customFormat="1" ht="31.5">
      <c r="B37" s="63"/>
      <c r="C37" s="42">
        <v>2</v>
      </c>
      <c r="D37" s="55">
        <v>69388</v>
      </c>
      <c r="E37" s="51">
        <v>1</v>
      </c>
      <c r="F37" s="43" t="s">
        <v>30</v>
      </c>
      <c r="G37" s="52" t="s">
        <v>79</v>
      </c>
      <c r="H37" s="52" t="s">
        <v>80</v>
      </c>
      <c r="I37" s="52" t="s">
        <v>78</v>
      </c>
      <c r="K37" s="21"/>
    </row>
    <row r="38" spans="1:15" s="20" customFormat="1" ht="21">
      <c r="B38" s="42">
        <v>13</v>
      </c>
      <c r="C38" s="42"/>
      <c r="D38" s="48">
        <v>74404</v>
      </c>
      <c r="E38" s="56">
        <v>1</v>
      </c>
      <c r="F38" s="43" t="s">
        <v>30</v>
      </c>
      <c r="G38" s="49" t="s">
        <v>81</v>
      </c>
      <c r="H38" s="49" t="s">
        <v>82</v>
      </c>
      <c r="I38" s="50" t="s">
        <v>66</v>
      </c>
      <c r="K38" s="21"/>
    </row>
    <row r="39" spans="1:15" s="20" customFormat="1" ht="33">
      <c r="B39" s="42">
        <v>14</v>
      </c>
      <c r="C39" s="42"/>
      <c r="D39" s="57" t="s">
        <v>91</v>
      </c>
      <c r="E39" s="51">
        <v>2</v>
      </c>
      <c r="F39" s="43" t="s">
        <v>30</v>
      </c>
      <c r="G39" s="52" t="s">
        <v>70</v>
      </c>
      <c r="H39" s="52" t="s">
        <v>71</v>
      </c>
      <c r="I39" s="52" t="s">
        <v>69</v>
      </c>
      <c r="K39" s="21"/>
    </row>
    <row r="40" spans="1:15" s="20" customFormat="1" ht="33">
      <c r="B40" s="33">
        <v>15</v>
      </c>
      <c r="C40" s="33"/>
      <c r="D40" s="57" t="s">
        <v>90</v>
      </c>
      <c r="E40" s="56">
        <v>1</v>
      </c>
      <c r="F40" s="58"/>
      <c r="G40" s="49" t="s">
        <v>88</v>
      </c>
      <c r="H40" s="49" t="s">
        <v>89</v>
      </c>
      <c r="I40" s="49" t="s">
        <v>87</v>
      </c>
    </row>
    <row r="41" spans="1:15" ht="24.95" customHeight="1">
      <c r="A41" s="24"/>
      <c r="B41" s="25"/>
      <c r="C41" s="25"/>
      <c r="D41" s="25"/>
      <c r="E41" s="25"/>
      <c r="F41" s="25"/>
      <c r="G41" s="27"/>
      <c r="H41" s="27"/>
      <c r="I41" s="25"/>
      <c r="J41" s="25"/>
      <c r="K41" s="25"/>
      <c r="L41" s="25"/>
      <c r="M41" s="25"/>
      <c r="N41" s="25"/>
      <c r="O41" s="23"/>
    </row>
    <row r="42" spans="1:15" ht="24.95" customHeight="1">
      <c r="A42" s="24"/>
      <c r="B42" s="35" t="s">
        <v>24</v>
      </c>
      <c r="C42" s="35"/>
      <c r="D42" s="35"/>
      <c r="E42" s="35"/>
      <c r="F42" s="35"/>
      <c r="G42" s="27"/>
      <c r="H42" s="27"/>
      <c r="I42" s="25"/>
      <c r="J42" s="24"/>
      <c r="K42" s="24"/>
      <c r="L42" s="24"/>
      <c r="M42" s="24"/>
      <c r="N42" s="24"/>
    </row>
    <row r="43" spans="1:15" ht="24.95" customHeight="1">
      <c r="A43" s="24"/>
      <c r="B43" s="30" t="s">
        <v>25</v>
      </c>
      <c r="C43" s="30"/>
      <c r="D43" s="30"/>
      <c r="E43" s="30"/>
      <c r="F43" s="30"/>
      <c r="G43" s="35"/>
      <c r="H43" s="35"/>
      <c r="I43" s="35"/>
      <c r="J43" s="24"/>
      <c r="K43" s="24"/>
      <c r="L43" s="24"/>
      <c r="M43" s="24"/>
      <c r="N43" s="24"/>
    </row>
    <row r="44" spans="1:15" ht="24.95" customHeight="1">
      <c r="A44" s="24"/>
      <c r="B44" s="39" t="s">
        <v>26</v>
      </c>
      <c r="C44" s="39"/>
      <c r="D44" s="39"/>
      <c r="E44" s="39"/>
      <c r="F44" s="39"/>
      <c r="G44" s="36"/>
      <c r="H44" s="36"/>
      <c r="I44" s="37"/>
      <c r="J44" s="24"/>
      <c r="K44" s="24"/>
      <c r="L44" s="24"/>
      <c r="M44" s="24"/>
      <c r="N44" s="24"/>
    </row>
    <row r="45" spans="1:15" ht="26.25">
      <c r="A45" s="24"/>
      <c r="B45" s="39"/>
      <c r="C45" s="39"/>
      <c r="D45" s="39"/>
      <c r="E45" s="39"/>
      <c r="F45" s="39"/>
      <c r="G45" s="36"/>
      <c r="H45" s="36"/>
      <c r="I45" s="37"/>
      <c r="J45" s="24"/>
      <c r="K45" s="24"/>
      <c r="L45" s="24"/>
      <c r="M45" s="24"/>
      <c r="N45" s="24"/>
    </row>
    <row r="46" spans="1:15">
      <c r="A46" s="24"/>
      <c r="B46" s="30" t="s">
        <v>20</v>
      </c>
      <c r="C46" s="30"/>
      <c r="D46" s="30"/>
      <c r="E46" s="30"/>
      <c r="F46" s="30"/>
      <c r="G46" s="36"/>
      <c r="H46" s="36"/>
      <c r="I46" s="37"/>
      <c r="J46" s="24"/>
      <c r="K46" s="24"/>
      <c r="L46" s="24"/>
      <c r="M46" s="24"/>
      <c r="N46" s="24"/>
    </row>
    <row r="47" spans="1:15">
      <c r="A47" s="24"/>
      <c r="B47" s="30"/>
      <c r="C47" s="30"/>
      <c r="D47" s="30"/>
      <c r="E47" s="30"/>
      <c r="F47" s="30"/>
      <c r="G47" s="34"/>
      <c r="H47" s="34"/>
      <c r="I47" s="32"/>
      <c r="J47" s="24"/>
      <c r="K47" s="24"/>
      <c r="L47" s="24"/>
      <c r="M47" s="24"/>
      <c r="N47" s="24"/>
    </row>
    <row r="48" spans="1:15">
      <c r="A48" s="24"/>
      <c r="B48" s="60" t="s">
        <v>103</v>
      </c>
      <c r="C48" s="40"/>
      <c r="D48" s="30"/>
      <c r="E48" s="30"/>
      <c r="F48" s="30"/>
      <c r="G48" s="28"/>
      <c r="H48" s="28"/>
      <c r="I48" s="29"/>
      <c r="J48" s="24"/>
      <c r="K48" s="24"/>
      <c r="L48" s="24"/>
      <c r="M48" s="24"/>
      <c r="N48" s="24"/>
    </row>
    <row r="49" spans="1:14">
      <c r="A49" s="24"/>
      <c r="B49" s="30"/>
      <c r="C49" s="30"/>
      <c r="D49" s="30"/>
      <c r="E49" s="30"/>
      <c r="F49" s="30"/>
      <c r="G49" s="28"/>
      <c r="H49" s="28"/>
      <c r="I49" s="38"/>
      <c r="J49" s="24"/>
      <c r="K49" s="24"/>
      <c r="L49" s="24"/>
      <c r="M49" s="24"/>
      <c r="N49" s="24"/>
    </row>
    <row r="50" spans="1:14">
      <c r="A50" s="24"/>
      <c r="B50" s="30" t="s">
        <v>27</v>
      </c>
      <c r="C50" s="30"/>
      <c r="D50" s="30"/>
      <c r="E50" s="30"/>
      <c r="F50" s="30"/>
      <c r="G50" s="28"/>
      <c r="H50" s="28"/>
      <c r="I50" s="29"/>
      <c r="J50" s="24"/>
      <c r="K50" s="24"/>
      <c r="L50" s="24"/>
      <c r="M50" s="24"/>
      <c r="N50" s="24"/>
    </row>
    <row r="51" spans="1:14">
      <c r="A51" s="24"/>
      <c r="B51" s="30"/>
      <c r="C51" s="30"/>
      <c r="D51" s="30"/>
      <c r="E51" s="30"/>
      <c r="F51" s="30"/>
      <c r="G51" s="28"/>
      <c r="H51" s="28"/>
      <c r="I51" s="29"/>
      <c r="J51" s="24"/>
      <c r="K51" s="24"/>
      <c r="L51" s="24"/>
      <c r="M51" s="24"/>
      <c r="N51" s="24"/>
    </row>
    <row r="52" spans="1:14">
      <c r="A52" s="24"/>
      <c r="B52" s="30" t="s">
        <v>17</v>
      </c>
      <c r="C52" s="30"/>
      <c r="D52" s="30"/>
      <c r="E52" s="30"/>
      <c r="F52" s="30"/>
      <c r="G52" s="28"/>
      <c r="H52" s="28"/>
      <c r="I52" s="29"/>
      <c r="J52" s="24"/>
      <c r="K52" s="24"/>
      <c r="L52" s="24"/>
      <c r="M52" s="24"/>
      <c r="N52" s="24"/>
    </row>
    <row r="53" spans="1:14">
      <c r="A53" s="24"/>
      <c r="B53" s="30" t="s">
        <v>18</v>
      </c>
      <c r="C53" s="30"/>
      <c r="D53" s="30"/>
      <c r="E53" s="30"/>
      <c r="F53" s="30"/>
      <c r="G53" s="28"/>
      <c r="H53" s="28"/>
      <c r="I53" s="29"/>
      <c r="J53" s="24"/>
      <c r="K53" s="24"/>
      <c r="L53" s="24"/>
      <c r="M53" s="24"/>
      <c r="N53" s="24"/>
    </row>
    <row r="54" spans="1:14">
      <c r="A54" s="24"/>
      <c r="B54" s="30"/>
      <c r="C54" s="30"/>
      <c r="D54" s="30"/>
      <c r="E54" s="30"/>
      <c r="F54" s="30"/>
      <c r="G54" s="28"/>
      <c r="H54" s="28"/>
      <c r="I54" s="29"/>
      <c r="J54" s="24"/>
      <c r="K54" s="24"/>
      <c r="L54" s="24"/>
      <c r="M54" s="24"/>
      <c r="N54" s="24"/>
    </row>
    <row r="55" spans="1:14">
      <c r="E55" s="12"/>
      <c r="F55" s="12"/>
    </row>
    <row r="56" spans="1:14">
      <c r="E56" s="12"/>
      <c r="F56" s="12"/>
    </row>
  </sheetData>
  <mergeCells count="9">
    <mergeCell ref="B36:B37"/>
    <mergeCell ref="B17:B19"/>
    <mergeCell ref="B20:B25"/>
    <mergeCell ref="B29:B30"/>
    <mergeCell ref="G11:I11"/>
    <mergeCell ref="E12:F12"/>
    <mergeCell ref="B13:B15"/>
    <mergeCell ref="B31:B32"/>
    <mergeCell ref="B34:B35"/>
  </mergeCells>
  <pageMargins left="0.7" right="0.7" top="0.75" bottom="0.75" header="0.3" footer="0.3"/>
  <pageSetup paperSize="9" scale="43" fitToHeight="0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showGridLines="0" zoomScale="80" zoomScaleNormal="80" workbookViewId="0">
      <selection activeCell="J5" sqref="J5:J11"/>
    </sheetView>
  </sheetViews>
  <sheetFormatPr baseColWidth="10" defaultRowHeight="15"/>
  <cols>
    <col min="1" max="1" width="21.140625" customWidth="1"/>
    <col min="2" max="2" width="16.7109375" bestFit="1" customWidth="1"/>
    <col min="3" max="3" width="12" bestFit="1" customWidth="1"/>
    <col min="5" max="6" width="12" bestFit="1" customWidth="1"/>
    <col min="7" max="7" width="13.5703125" customWidth="1"/>
    <col min="9" max="9" width="17.42578125" bestFit="1" customWidth="1"/>
    <col min="10" max="10" width="12" bestFit="1" customWidth="1"/>
    <col min="11" max="11" width="3.85546875" customWidth="1"/>
  </cols>
  <sheetData>
    <row r="1" spans="1:10">
      <c r="E1" s="1">
        <v>31921.5</v>
      </c>
      <c r="F1" s="1">
        <v>50000</v>
      </c>
      <c r="G1" s="2">
        <f>F1*100/E1</f>
        <v>156.63424337828735</v>
      </c>
      <c r="H1">
        <v>1.5663400000000001</v>
      </c>
    </row>
    <row r="3" spans="1:10">
      <c r="A3" s="9" t="s">
        <v>11</v>
      </c>
      <c r="B3" t="s">
        <v>12</v>
      </c>
      <c r="C3" s="10" t="s">
        <v>19</v>
      </c>
    </row>
    <row r="4" spans="1:10">
      <c r="A4" s="3" t="s">
        <v>0</v>
      </c>
      <c r="B4" s="4">
        <v>29559</v>
      </c>
      <c r="C4" s="5">
        <f>SUM(C5:C11)</f>
        <v>46300.444060000002</v>
      </c>
      <c r="I4" s="6" t="s">
        <v>0</v>
      </c>
      <c r="J4" s="5">
        <f>SUM(J5:J11)</f>
        <v>46300.444060000002</v>
      </c>
    </row>
    <row r="5" spans="1:10">
      <c r="A5" s="7" t="s">
        <v>6</v>
      </c>
      <c r="B5" s="4">
        <v>8625</v>
      </c>
      <c r="C5" s="1">
        <f>+GETPIVOTDATA("$ TOTAL",$A$3,"01 DESTINO","Curso","02 SUB-DESTINO","1er. año")*H1</f>
        <v>13509.682500000001</v>
      </c>
      <c r="I5" s="7" t="s">
        <v>6</v>
      </c>
      <c r="J5" s="1">
        <v>13509.682500000001</v>
      </c>
    </row>
    <row r="6" spans="1:10">
      <c r="A6" s="7" t="s">
        <v>4</v>
      </c>
      <c r="B6" s="4">
        <v>4485</v>
      </c>
      <c r="C6" s="1">
        <f>+GETPIVOTDATA("$ TOTAL",$A$3,"01 DESTINO","Curso","02 SUB-DESTINO","Lic. Cerámica")*H1</f>
        <v>7025.0349000000006</v>
      </c>
      <c r="I6" s="7" t="s">
        <v>4</v>
      </c>
      <c r="J6" s="1">
        <v>7025.0349000000006</v>
      </c>
    </row>
    <row r="7" spans="1:10">
      <c r="A7" s="7" t="s">
        <v>2</v>
      </c>
      <c r="B7" s="4">
        <v>900</v>
      </c>
      <c r="C7" s="1">
        <f>+GETPIVOTDATA("$ TOTAL",$A$3,"01 DESTINO","Curso","02 SUB-DESTINO","Sem. 2")*H1</f>
        <v>1409.7060000000001</v>
      </c>
      <c r="I7" s="7" t="s">
        <v>2</v>
      </c>
      <c r="J7" s="1">
        <v>1409.7060000000001</v>
      </c>
    </row>
    <row r="8" spans="1:10">
      <c r="A8" s="7" t="s">
        <v>5</v>
      </c>
      <c r="B8" s="4">
        <v>5250</v>
      </c>
      <c r="C8" s="1">
        <f>+GETPIVOTDATA("$ TOTAL",$A$3,"01 DESTINO","Curso","02 SUB-DESTINO","T Alonso")*H1-2</f>
        <v>8221.2849999999999</v>
      </c>
      <c r="I8" s="7" t="s">
        <v>5</v>
      </c>
      <c r="J8" s="1">
        <v>8221.2849999999999</v>
      </c>
    </row>
    <row r="9" spans="1:10">
      <c r="A9" s="7" t="s">
        <v>9</v>
      </c>
      <c r="B9" s="4">
        <v>699</v>
      </c>
      <c r="C9" s="1">
        <f>+GETPIVOTDATA("$ TOTAL",$A$3,"01 DESTINO","Curso","02 SUB-DESTINO","T Bruzzone")*H1</f>
        <v>1094.87166</v>
      </c>
      <c r="I9" s="7" t="s">
        <v>9</v>
      </c>
      <c r="J9" s="1">
        <v>1094.87166</v>
      </c>
    </row>
    <row r="10" spans="1:10">
      <c r="A10" s="7" t="s">
        <v>1</v>
      </c>
      <c r="B10" s="4">
        <v>2400</v>
      </c>
      <c r="C10" s="1">
        <f>+GETPIVOTDATA("$ TOTAL",$A$3,"01 DESTINO","Curso","02 SUB-DESTINO","T Laborde")*H1+1</f>
        <v>3760.2160000000003</v>
      </c>
      <c r="I10" s="7" t="s">
        <v>1</v>
      </c>
      <c r="J10" s="1">
        <v>3760.2160000000003</v>
      </c>
    </row>
    <row r="11" spans="1:10">
      <c r="A11" s="7" t="s">
        <v>3</v>
      </c>
      <c r="B11" s="4">
        <v>7200</v>
      </c>
      <c r="C11" s="1">
        <f>+GETPIVOTDATA("$ TOTAL",$A$3,"01 DESTINO","Curso","02 SUB-DESTINO","Volúmen")*H1+2</f>
        <v>11279.648000000001</v>
      </c>
      <c r="I11" s="7" t="s">
        <v>3</v>
      </c>
      <c r="J11" s="1">
        <v>11279.648000000001</v>
      </c>
    </row>
    <row r="12" spans="1:10">
      <c r="A12" s="3" t="s">
        <v>7</v>
      </c>
      <c r="B12" s="4">
        <v>2362.5</v>
      </c>
      <c r="C12" s="5">
        <f>SUM(C13:C14)</f>
        <v>3699.51</v>
      </c>
      <c r="I12" s="6" t="s">
        <v>7</v>
      </c>
      <c r="J12" s="5">
        <f>SUM(J13:J14)</f>
        <v>3699.51</v>
      </c>
    </row>
    <row r="13" spans="1:10">
      <c r="A13" s="7" t="s">
        <v>8</v>
      </c>
      <c r="B13" s="4">
        <v>862.5</v>
      </c>
      <c r="C13" s="1">
        <v>1350</v>
      </c>
      <c r="I13" s="7" t="s">
        <v>8</v>
      </c>
      <c r="J13" s="1">
        <v>1350</v>
      </c>
    </row>
    <row r="14" spans="1:10">
      <c r="A14" s="7" t="s">
        <v>10</v>
      </c>
      <c r="B14" s="4">
        <v>1500</v>
      </c>
      <c r="C14" s="1">
        <f>+GETPIVOTDATA("$ TOTAL",$A$3,"01 DESTINO","Maldonado","02 SUB-DESTINO","P Hermosa (cine)")*H1</f>
        <v>2349.5100000000002</v>
      </c>
      <c r="I14" s="7" t="s">
        <v>10</v>
      </c>
      <c r="J14" s="1">
        <v>2349.5100000000002</v>
      </c>
    </row>
    <row r="15" spans="1:10">
      <c r="A15" s="3" t="s">
        <v>13</v>
      </c>
      <c r="B15" s="4">
        <v>31921.5</v>
      </c>
      <c r="C15" s="5">
        <f>+C12+C4</f>
        <v>49999.954060000004</v>
      </c>
      <c r="I15" s="8" t="s">
        <v>13</v>
      </c>
      <c r="J15" s="5">
        <f>+J12+J4</f>
        <v>49999.954060000004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Sol. Cot.</vt:lpstr>
      <vt:lpstr>td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Usuario de Windows</cp:lastModifiedBy>
  <cp:lastPrinted>2018-04-24T16:54:02Z</cp:lastPrinted>
  <dcterms:created xsi:type="dcterms:W3CDTF">2017-03-10T20:04:39Z</dcterms:created>
  <dcterms:modified xsi:type="dcterms:W3CDTF">2018-05-16T14:51:21Z</dcterms:modified>
</cp:coreProperties>
</file>