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 firstSheet="2" activeTab="7"/>
  </bookViews>
  <sheets>
    <sheet name="Hoja1" sheetId="1" r:id="rId1"/>
    <sheet name="CONSUMO Y SALDO 2016" sheetId="4" r:id="rId2"/>
    <sheet name="LIC 2017" sheetId="5" r:id="rId3"/>
    <sheet name="PARA PRESENTAR" sheetId="6" r:id="rId4"/>
    <sheet name="COMPRA DIRECTA" sheetId="7" r:id="rId5"/>
    <sheet name="Hoja3" sheetId="8" r:id="rId6"/>
    <sheet name="ENTREGADO A COMPRAS" sheetId="9" r:id="rId7"/>
    <sheet name="Hoja5" sheetId="10" r:id="rId8"/>
  </sheets>
  <calcPr calcId="124519"/>
</workbook>
</file>

<file path=xl/calcChain.xml><?xml version="1.0" encoding="utf-8"?>
<calcChain xmlns="http://schemas.openxmlformats.org/spreadsheetml/2006/main">
  <c r="E7" i="9"/>
  <c r="E14"/>
  <c r="E13"/>
  <c r="E12"/>
  <c r="E11"/>
  <c r="E10"/>
  <c r="E9"/>
  <c r="E8"/>
  <c r="E6"/>
  <c r="E5"/>
  <c r="E4"/>
  <c r="E3"/>
  <c r="E12" i="8"/>
  <c r="M12"/>
  <c r="E14"/>
  <c r="E13"/>
  <c r="E11"/>
  <c r="E10"/>
  <c r="E9"/>
  <c r="E8"/>
  <c r="E6"/>
  <c r="E5"/>
  <c r="E4"/>
  <c r="E3"/>
  <c r="E9" i="7"/>
  <c r="E8"/>
  <c r="E16"/>
  <c r="E13"/>
  <c r="E11"/>
  <c r="E10"/>
  <c r="E6"/>
  <c r="E5"/>
  <c r="E4"/>
  <c r="E3"/>
  <c r="I29" i="6"/>
  <c r="I28"/>
  <c r="I27"/>
  <c r="I26"/>
  <c r="I22"/>
  <c r="I21"/>
  <c r="I20"/>
  <c r="I16"/>
  <c r="I15"/>
  <c r="I14"/>
  <c r="I13"/>
  <c r="I12"/>
  <c r="I11"/>
  <c r="I10"/>
  <c r="I9"/>
  <c r="I8"/>
  <c r="I7"/>
  <c r="I6"/>
  <c r="I5"/>
  <c r="I4"/>
  <c r="I3"/>
  <c r="I18" s="1"/>
  <c r="I2"/>
  <c r="I29" i="5"/>
  <c r="I22"/>
  <c r="I21"/>
  <c r="I20"/>
  <c r="I24" s="1"/>
  <c r="I28"/>
  <c r="I27"/>
  <c r="I26"/>
  <c r="I31" s="1"/>
  <c r="I3"/>
  <c r="I4"/>
  <c r="I5"/>
  <c r="I6"/>
  <c r="I18" s="1"/>
  <c r="I7"/>
  <c r="I8"/>
  <c r="I9"/>
  <c r="I10"/>
  <c r="I11"/>
  <c r="I12"/>
  <c r="I13"/>
  <c r="I14"/>
  <c r="I15"/>
  <c r="I16"/>
  <c r="I2"/>
  <c r="I33" l="1"/>
  <c r="E16" i="8"/>
  <c r="I31" i="6"/>
  <c r="I24"/>
  <c r="I33" s="1"/>
  <c r="E16" i="9"/>
  <c r="E19" i="7"/>
  <c r="O18" i="4"/>
  <c r="S18" s="1"/>
  <c r="O17"/>
  <c r="S17" s="1"/>
  <c r="O16"/>
  <c r="S16" s="1"/>
  <c r="O13"/>
  <c r="S13" s="1"/>
  <c r="O12"/>
  <c r="S12" s="1"/>
  <c r="O9"/>
  <c r="S9" s="1"/>
  <c r="O8"/>
  <c r="S8" s="1"/>
  <c r="O7"/>
  <c r="S7" s="1"/>
  <c r="O6"/>
  <c r="S6" s="1"/>
  <c r="O5"/>
  <c r="S5" s="1"/>
  <c r="O4"/>
  <c r="S4" s="1"/>
  <c r="O3"/>
  <c r="S3" s="1"/>
  <c r="O2"/>
  <c r="S2" s="1"/>
  <c r="G16"/>
  <c r="F16"/>
  <c r="G15"/>
  <c r="F15"/>
  <c r="O15" s="1"/>
  <c r="S15" s="1"/>
  <c r="G14"/>
  <c r="F14"/>
  <c r="O14" s="1"/>
  <c r="S14" s="1"/>
  <c r="G13"/>
  <c r="F13"/>
  <c r="G12"/>
  <c r="F12"/>
  <c r="G11"/>
  <c r="F11"/>
  <c r="O11" s="1"/>
  <c r="S11" s="1"/>
  <c r="G10"/>
  <c r="F10"/>
  <c r="O10" s="1"/>
  <c r="S10" s="1"/>
  <c r="G9"/>
  <c r="F9"/>
  <c r="G8"/>
  <c r="F8"/>
  <c r="G7"/>
  <c r="G21" s="1"/>
  <c r="I27" i="1"/>
  <c r="P16" i="4"/>
  <c r="P15"/>
  <c r="P14"/>
  <c r="P13"/>
  <c r="P12"/>
  <c r="P11"/>
  <c r="P10"/>
  <c r="P9"/>
  <c r="P8"/>
  <c r="P7"/>
  <c r="P6"/>
  <c r="P5"/>
  <c r="P4"/>
  <c r="P3"/>
  <c r="P2"/>
  <c r="L21"/>
  <c r="D21"/>
  <c r="O21" s="1"/>
</calcChain>
</file>

<file path=xl/sharedStrings.xml><?xml version="1.0" encoding="utf-8"?>
<sst xmlns="http://schemas.openxmlformats.org/spreadsheetml/2006/main" count="301" uniqueCount="96">
  <si>
    <t>Gelatina diet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</si>
  <si>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</si>
  <si>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</si>
  <si>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</si>
  <si>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</si>
  <si>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</si>
  <si>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</si>
  <si>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</si>
  <si>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</si>
  <si>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</si>
  <si>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Duraznos en almíbar diet</t>
  </si>
  <si>
    <t>Milanesas de pescado</t>
  </si>
  <si>
    <t>Milanesas de pollo</t>
  </si>
  <si>
    <t>Milanesas de jamón y queso</t>
  </si>
  <si>
    <t>Muslos de pollo</t>
  </si>
  <si>
    <t>Sobres splenda</t>
  </si>
  <si>
    <t>Ravioles de verdura</t>
  </si>
  <si>
    <t>Atún</t>
  </si>
  <si>
    <t>Envase y unidad</t>
  </si>
  <si>
    <t>Nuggets de pollo</t>
  </si>
  <si>
    <t>kg</t>
  </si>
  <si>
    <t>Recortes de pechuga</t>
  </si>
  <si>
    <t>Kg</t>
  </si>
  <si>
    <t>-</t>
  </si>
  <si>
    <t>30 kg por vez( 25gr.cada una)</t>
  </si>
  <si>
    <t>50 ravioles - 300 gr.</t>
  </si>
  <si>
    <t>30*170*4/6/1000</t>
  </si>
  <si>
    <t>Duraznos en almíbar</t>
  </si>
  <si>
    <t>Agua Mineral</t>
  </si>
  <si>
    <t>unidades</t>
  </si>
  <si>
    <t>latas</t>
  </si>
  <si>
    <t>sobres</t>
  </si>
  <si>
    <t>Chorizos</t>
  </si>
  <si>
    <t>Milanesa de pollo</t>
  </si>
  <si>
    <t>Muslo de pollo</t>
  </si>
  <si>
    <t>Recorte de pechuga</t>
  </si>
  <si>
    <t>Milanesa de pescado</t>
  </si>
  <si>
    <t>Agua mineral</t>
  </si>
  <si>
    <t>botellas</t>
  </si>
  <si>
    <t>Latas de durazno</t>
  </si>
  <si>
    <t>Gelatina</t>
  </si>
  <si>
    <t>Manteca</t>
  </si>
  <si>
    <t>Mayonesa</t>
  </si>
  <si>
    <t>Puré instantáneo</t>
  </si>
  <si>
    <t>Queso rallado</t>
  </si>
  <si>
    <t>Panceta</t>
  </si>
  <si>
    <t>Postre en polvo</t>
  </si>
  <si>
    <t>LIC.</t>
  </si>
  <si>
    <t>Vainilla</t>
  </si>
  <si>
    <t>lts</t>
  </si>
  <si>
    <t>COMPRA
DIRECTA</t>
  </si>
  <si>
    <t>lts.</t>
  </si>
  <si>
    <t>SALDO</t>
  </si>
  <si>
    <t>Papas noissete</t>
  </si>
  <si>
    <t>x</t>
  </si>
  <si>
    <t>=</t>
  </si>
  <si>
    <t>Tener en cuenta la ampliación de la lic.</t>
  </si>
  <si>
    <t>Ampliación lic.2</t>
  </si>
  <si>
    <t>ESTIMADO</t>
  </si>
  <si>
    <t>Duraznos en almíbar para diabéticos</t>
  </si>
  <si>
    <t>Gelatina para diabéticos</t>
  </si>
  <si>
    <t>Milanesa de jamón y queso</t>
  </si>
  <si>
    <t>Salsa cuatro quesos</t>
  </si>
  <si>
    <t>Salsa caruso</t>
  </si>
  <si>
    <t>KG</t>
  </si>
  <si>
    <t>BOTELLAS</t>
  </si>
  <si>
    <t>LATAS</t>
  </si>
  <si>
    <t>Porciones</t>
  </si>
  <si>
    <t>medio kg - 150 pesos</t>
  </si>
  <si>
    <t>1 kg - 15 porciones</t>
  </si>
  <si>
    <t>$ 650</t>
  </si>
  <si>
    <t>Sal de potasio</t>
  </si>
  <si>
    <t>Aceite de oliva</t>
  </si>
  <si>
    <t>Cantidad</t>
  </si>
  <si>
    <t>Unidad</t>
  </si>
  <si>
    <t>Precio</t>
  </si>
  <si>
    <t>porciones</t>
  </si>
  <si>
    <t>CRISTINA</t>
  </si>
  <si>
    <t>¿?</t>
  </si>
  <si>
    <t>CAMUL</t>
  </si>
  <si>
    <t>COMPRA DIRECTA 21/03/2017</t>
  </si>
  <si>
    <t>Precio aprox.</t>
  </si>
  <si>
    <t>COMPRA DIRECTA 5/2017</t>
  </si>
  <si>
    <t>Hamburgesa</t>
  </si>
  <si>
    <t>en caja 72</t>
  </si>
  <si>
    <t xml:space="preserve">Milanesa de carne </t>
  </si>
  <si>
    <t>tallarines</t>
  </si>
  <si>
    <t>envasae de 1 kilo</t>
  </si>
  <si>
    <t>choclo en grano</t>
  </si>
  <si>
    <t>lata de 1 kilo</t>
  </si>
  <si>
    <t>postre en polvo de choclotate ligt para diabeticoa (ADU)</t>
  </si>
  <si>
    <t xml:space="preserve">8 porciones </t>
  </si>
  <si>
    <t xml:space="preserve">presentacion </t>
  </si>
  <si>
    <t xml:space="preserve">Duraznos en almibar light </t>
  </si>
  <si>
    <t>lata de 800</t>
  </si>
  <si>
    <t>10 paquetes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</si>
</sst>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center" vertical="center"/>
    </xf>
    <xf numFmtId="164" fontId="0" fillId="0" borderId="0" xfId="1" applyNumberFormat="1" applyFont="1"/>
    <xf numFmtId="0" fontId="0" fillId="2" borderId="0" xfId="0" applyFill="1"/>
    <xf numFmtId="0" fontId="0" fillId="0" borderId="0" xfId="0" applyFont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43" fontId="0" fillId="0" borderId="2" xfId="1" applyFont="1" applyBorder="1"/>
    <xf numFmtId="0" fontId="0" fillId="0" borderId="0" xfId="0" applyBorder="1"/>
    <xf numFmtId="43" fontId="0" fillId="0" borderId="0" xfId="1" applyFont="1" applyBorder="1"/>
    <xf numFmtId="0" fontId="0" fillId="3" borderId="0" xfId="0" applyFill="1"/>
    <xf numFmtId="43" fontId="0" fillId="0" borderId="3" xfId="1" applyFont="1" applyBorder="1"/>
    <xf numFmtId="0" fontId="0" fillId="4" borderId="4" xfId="0" applyFill="1" applyBorder="1"/>
    <xf numFmtId="0" fontId="0" fillId="4" borderId="5" xfId="0" applyFill="1" applyBorder="1"/>
    <xf numFmtId="43" fontId="0" fillId="4" borderId="6" xfId="1" applyFont="1" applyFill="1" applyBorder="1"/>
    <xf numFmtId="0" fontId="0" fillId="4" borderId="7" xfId="0" applyFill="1" applyBorder="1"/>
    <xf numFmtId="0" fontId="0" fillId="4" borderId="8" xfId="0" applyFill="1" applyBorder="1"/>
    <xf numFmtId="43" fontId="0" fillId="4" borderId="9" xfId="1" applyFont="1" applyFill="1" applyBorder="1"/>
    <xf numFmtId="0" fontId="3" fillId="0" borderId="0" xfId="0" applyFont="1"/>
    <xf numFmtId="0" fontId="3" fillId="0" borderId="16" xfId="0" applyFont="1" applyBorder="1"/>
    <xf numFmtId="0" fontId="3" fillId="0" borderId="17" xfId="0" applyFont="1" applyBorder="1"/>
    <xf numFmtId="0" fontId="3" fillId="0" borderId="11" xfId="0" applyFont="1" applyBorder="1"/>
    <xf numFmtId="0" fontId="3" fillId="0" borderId="10" xfId="0" applyFont="1" applyBorder="1"/>
    <xf numFmtId="43" fontId="3" fillId="0" borderId="12" xfId="1" applyFont="1" applyBorder="1"/>
    <xf numFmtId="0" fontId="3" fillId="0" borderId="13" xfId="0" applyFont="1" applyFill="1" applyBorder="1"/>
    <xf numFmtId="0" fontId="3" fillId="0" borderId="14" xfId="0" applyFont="1" applyFill="1" applyBorder="1"/>
    <xf numFmtId="43" fontId="3" fillId="0" borderId="15" xfId="1" applyFont="1" applyFill="1" applyBorder="1"/>
    <xf numFmtId="43" fontId="3" fillId="0" borderId="0" xfId="1" applyFont="1"/>
    <xf numFmtId="43" fontId="3" fillId="0" borderId="3" xfId="1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"/>
  <sheetViews>
    <sheetView topLeftCell="A4" workbookViewId="0">
      <selection activeCell="B26" sqref="B26"/>
    </sheetView>
  </sheetViews>
  <sheetFormatPr baseColWidth="10" defaultRowHeight="15"/>
  <cols>
    <col min="1" max="1" width="26.140625" bestFit="1" customWidth="1"/>
    <col min="2" max="3" width="26.140625" customWidth="1"/>
    <col min="4" max="4" width="19.42578125" bestFit="1" customWidth="1"/>
    <col min="9" max="9" width="13" bestFit="1" customWidth="1"/>
  </cols>
  <sheetData>
    <row r="3" spans="1:12">
      <c r="B3" t="s">
        <v>18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</row>
    <row r="4" spans="1:12">
      <c r="A4" t="s">
        <v>0</v>
      </c>
    </row>
    <row r="5" spans="1:12">
      <c r="A5" t="s">
        <v>10</v>
      </c>
      <c r="B5">
        <v>50</v>
      </c>
      <c r="C5" t="s">
        <v>30</v>
      </c>
    </row>
    <row r="6" spans="1:12">
      <c r="A6" t="s">
        <v>27</v>
      </c>
      <c r="B6">
        <v>800</v>
      </c>
      <c r="C6" t="s">
        <v>30</v>
      </c>
    </row>
    <row r="7" spans="1:12">
      <c r="A7" t="s">
        <v>15</v>
      </c>
      <c r="B7">
        <v>1000</v>
      </c>
      <c r="C7" t="s">
        <v>31</v>
      </c>
    </row>
    <row r="8" spans="1:12">
      <c r="A8" t="s">
        <v>28</v>
      </c>
      <c r="B8">
        <v>2000</v>
      </c>
      <c r="C8" t="s">
        <v>29</v>
      </c>
    </row>
    <row r="12" spans="1:12">
      <c r="A12" t="s">
        <v>11</v>
      </c>
      <c r="B12">
        <v>600</v>
      </c>
      <c r="C12" t="s">
        <v>20</v>
      </c>
    </row>
    <row r="13" spans="1:12">
      <c r="A13" t="s">
        <v>12</v>
      </c>
      <c r="B13">
        <v>600</v>
      </c>
      <c r="C13" t="s">
        <v>20</v>
      </c>
    </row>
    <row r="14" spans="1:12">
      <c r="A14" t="s">
        <v>13</v>
      </c>
      <c r="B14" t="s">
        <v>23</v>
      </c>
    </row>
    <row r="15" spans="1:12">
      <c r="A15" t="s">
        <v>14</v>
      </c>
      <c r="B15">
        <v>800</v>
      </c>
      <c r="C15" t="s">
        <v>20</v>
      </c>
    </row>
    <row r="16" spans="1:12">
      <c r="A16" t="s">
        <v>21</v>
      </c>
      <c r="B16">
        <v>800</v>
      </c>
      <c r="C16" t="s">
        <v>22</v>
      </c>
    </row>
    <row r="18" spans="1:12">
      <c r="A18" t="s">
        <v>16</v>
      </c>
      <c r="B18">
        <v>600</v>
      </c>
      <c r="C18" t="s">
        <v>20</v>
      </c>
      <c r="D18">
        <v>120</v>
      </c>
      <c r="E18">
        <v>120</v>
      </c>
      <c r="F18">
        <v>120</v>
      </c>
      <c r="G18">
        <v>120</v>
      </c>
      <c r="H18">
        <v>120</v>
      </c>
      <c r="I18">
        <v>120</v>
      </c>
      <c r="J18">
        <v>120</v>
      </c>
      <c r="K18">
        <v>120</v>
      </c>
      <c r="L18">
        <v>120</v>
      </c>
    </row>
    <row r="19" spans="1:12">
      <c r="A19" t="s">
        <v>25</v>
      </c>
      <c r="D19" t="s">
        <v>68</v>
      </c>
    </row>
    <row r="20" spans="1:12">
      <c r="A20" t="s">
        <v>26</v>
      </c>
    </row>
    <row r="22" spans="1:12">
      <c r="A22" t="s">
        <v>17</v>
      </c>
      <c r="B22">
        <v>180</v>
      </c>
      <c r="C22" t="s">
        <v>20</v>
      </c>
    </row>
    <row r="24" spans="1:12">
      <c r="A24" t="s">
        <v>19</v>
      </c>
      <c r="B24">
        <v>400</v>
      </c>
      <c r="C24" t="s">
        <v>20</v>
      </c>
    </row>
    <row r="25" spans="1:12">
      <c r="A25" s="1" t="s">
        <v>24</v>
      </c>
    </row>
    <row r="27" spans="1:12">
      <c r="A27" t="s">
        <v>53</v>
      </c>
      <c r="B27">
        <v>800</v>
      </c>
      <c r="C27" t="s">
        <v>20</v>
      </c>
      <c r="D27">
        <v>180</v>
      </c>
      <c r="E27">
        <v>23058</v>
      </c>
      <c r="G27" t="s">
        <v>54</v>
      </c>
      <c r="H27" t="s">
        <v>55</v>
      </c>
      <c r="I27" s="3">
        <f>+E27*D28/D27</f>
        <v>102480</v>
      </c>
    </row>
    <row r="28" spans="1:12">
      <c r="D28">
        <v>800</v>
      </c>
      <c r="E28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="70" zoomScaleNormal="70" workbookViewId="0">
      <selection activeCell="A16" sqref="A16"/>
    </sheetView>
  </sheetViews>
  <sheetFormatPr baseColWidth="10" defaultRowHeight="15"/>
  <cols>
    <col min="1" max="1" width="23.140625" customWidth="1"/>
    <col min="4" max="4" width="15" bestFit="1" customWidth="1"/>
    <col min="7" max="7" width="12.85546875" bestFit="1" customWidth="1"/>
    <col min="12" max="12" width="15" bestFit="1" customWidth="1"/>
    <col min="15" max="15" width="15" bestFit="1" customWidth="1"/>
  </cols>
  <sheetData>
    <row r="1" spans="1:19">
      <c r="A1">
        <v>2016</v>
      </c>
      <c r="D1" s="2">
        <v>42583</v>
      </c>
      <c r="F1" s="37" t="s">
        <v>57</v>
      </c>
      <c r="G1" s="37"/>
      <c r="H1" s="37"/>
      <c r="J1" s="2">
        <v>42461</v>
      </c>
      <c r="Q1" t="s">
        <v>52</v>
      </c>
      <c r="S1" t="s">
        <v>58</v>
      </c>
    </row>
    <row r="2" spans="1:19">
      <c r="A2" t="s">
        <v>32</v>
      </c>
      <c r="B2">
        <v>200</v>
      </c>
      <c r="C2" t="s">
        <v>20</v>
      </c>
      <c r="D2" s="3">
        <v>31000</v>
      </c>
      <c r="E2" s="35" t="s">
        <v>47</v>
      </c>
      <c r="F2" s="4"/>
      <c r="G2" s="4"/>
      <c r="H2" s="4"/>
      <c r="J2">
        <v>140</v>
      </c>
      <c r="K2" t="s">
        <v>20</v>
      </c>
      <c r="L2" s="3">
        <v>27977.040000000001</v>
      </c>
      <c r="M2" s="36" t="s">
        <v>50</v>
      </c>
      <c r="O2">
        <f>+B2+J2+F2</f>
        <v>340</v>
      </c>
      <c r="P2" t="str">
        <f t="shared" ref="P2:P16" si="0">+C2</f>
        <v>kg</v>
      </c>
      <c r="Q2">
        <v>200</v>
      </c>
      <c r="S2">
        <f>+O2-Q2</f>
        <v>140</v>
      </c>
    </row>
    <row r="3" spans="1:19">
      <c r="A3" t="s">
        <v>33</v>
      </c>
      <c r="B3">
        <v>700</v>
      </c>
      <c r="C3" t="s">
        <v>20</v>
      </c>
      <c r="D3" s="3">
        <v>106260</v>
      </c>
      <c r="E3" s="35"/>
      <c r="F3" s="4"/>
      <c r="G3" s="4"/>
      <c r="H3" s="4"/>
      <c r="J3">
        <v>300</v>
      </c>
      <c r="K3" t="s">
        <v>20</v>
      </c>
      <c r="L3" s="3">
        <v>57809.7</v>
      </c>
      <c r="M3" s="35"/>
      <c r="O3">
        <f t="shared" ref="O3:O18" si="1">+B3+J3+F3</f>
        <v>1000</v>
      </c>
      <c r="P3" t="str">
        <f t="shared" si="0"/>
        <v>kg</v>
      </c>
      <c r="Q3">
        <v>106</v>
      </c>
      <c r="S3">
        <f t="shared" ref="S3:S18" si="2">+O3-Q3</f>
        <v>894</v>
      </c>
    </row>
    <row r="4" spans="1:19">
      <c r="A4" t="s">
        <v>34</v>
      </c>
      <c r="B4">
        <v>1000</v>
      </c>
      <c r="C4" t="s">
        <v>20</v>
      </c>
      <c r="D4" s="3">
        <v>79706</v>
      </c>
      <c r="E4" s="35"/>
      <c r="F4" s="4"/>
      <c r="G4" s="4"/>
      <c r="H4" s="4"/>
      <c r="J4">
        <v>300</v>
      </c>
      <c r="K4" t="s">
        <v>20</v>
      </c>
      <c r="L4" s="3">
        <v>25624.5</v>
      </c>
      <c r="M4" s="35"/>
      <c r="O4">
        <f t="shared" si="1"/>
        <v>1300</v>
      </c>
      <c r="P4" t="str">
        <f t="shared" si="0"/>
        <v>kg</v>
      </c>
      <c r="Q4" s="6">
        <v>674</v>
      </c>
      <c r="S4">
        <f t="shared" si="2"/>
        <v>626</v>
      </c>
    </row>
    <row r="5" spans="1:19">
      <c r="A5" t="s">
        <v>35</v>
      </c>
      <c r="B5">
        <v>400</v>
      </c>
      <c r="C5" t="s">
        <v>20</v>
      </c>
      <c r="D5" s="3">
        <v>47080</v>
      </c>
      <c r="E5" s="35"/>
      <c r="F5" s="4"/>
      <c r="G5" s="4"/>
      <c r="H5" s="4"/>
      <c r="J5">
        <v>200</v>
      </c>
      <c r="K5" t="s">
        <v>20</v>
      </c>
      <c r="L5" s="3">
        <v>16940</v>
      </c>
      <c r="M5" s="35"/>
      <c r="O5">
        <f t="shared" si="1"/>
        <v>600</v>
      </c>
      <c r="P5" t="str">
        <f t="shared" si="0"/>
        <v>kg</v>
      </c>
      <c r="Q5">
        <v>90</v>
      </c>
      <c r="S5">
        <f t="shared" si="2"/>
        <v>510</v>
      </c>
    </row>
    <row r="6" spans="1:19">
      <c r="A6" t="s">
        <v>36</v>
      </c>
      <c r="B6">
        <v>600</v>
      </c>
      <c r="C6" t="s">
        <v>20</v>
      </c>
      <c r="D6" s="3">
        <v>128100</v>
      </c>
      <c r="E6" s="35"/>
      <c r="F6" s="4"/>
      <c r="G6" s="4"/>
      <c r="H6" s="4"/>
      <c r="L6" s="3"/>
      <c r="M6" s="35"/>
      <c r="O6">
        <f t="shared" si="1"/>
        <v>600</v>
      </c>
      <c r="P6" t="str">
        <f t="shared" si="0"/>
        <v>kg</v>
      </c>
      <c r="S6">
        <f t="shared" si="2"/>
        <v>600</v>
      </c>
    </row>
    <row r="7" spans="1:19">
      <c r="A7" t="s">
        <v>37</v>
      </c>
      <c r="B7">
        <v>2000</v>
      </c>
      <c r="C7" t="s">
        <v>38</v>
      </c>
      <c r="D7" s="3">
        <v>53436</v>
      </c>
      <c r="E7" s="35"/>
      <c r="F7" s="7">
        <v>2000</v>
      </c>
      <c r="G7" s="8">
        <f t="shared" ref="G7:G16" si="3">+D7</f>
        <v>53436</v>
      </c>
      <c r="H7" s="4"/>
      <c r="J7">
        <v>1200</v>
      </c>
      <c r="K7" t="s">
        <v>38</v>
      </c>
      <c r="L7" s="3">
        <v>32208</v>
      </c>
      <c r="M7" s="35"/>
      <c r="O7">
        <f t="shared" si="1"/>
        <v>5200</v>
      </c>
      <c r="P7" t="str">
        <f t="shared" si="0"/>
        <v>botellas</v>
      </c>
      <c r="Q7">
        <v>2185</v>
      </c>
      <c r="S7">
        <f t="shared" si="2"/>
        <v>3015</v>
      </c>
    </row>
    <row r="8" spans="1:19">
      <c r="A8" t="s">
        <v>17</v>
      </c>
      <c r="B8">
        <v>180</v>
      </c>
      <c r="C8" t="s">
        <v>20</v>
      </c>
      <c r="D8" s="3">
        <v>37800</v>
      </c>
      <c r="E8" s="35"/>
      <c r="F8" s="7">
        <f t="shared" ref="F8:F16" si="4">+B8</f>
        <v>180</v>
      </c>
      <c r="G8" s="8">
        <f t="shared" si="3"/>
        <v>37800</v>
      </c>
      <c r="H8" s="4"/>
      <c r="L8" s="3"/>
      <c r="M8" s="35"/>
      <c r="O8">
        <f t="shared" si="1"/>
        <v>360</v>
      </c>
      <c r="P8" t="str">
        <f t="shared" si="0"/>
        <v>kg</v>
      </c>
      <c r="Q8">
        <v>115</v>
      </c>
      <c r="S8">
        <f t="shared" si="2"/>
        <v>245</v>
      </c>
    </row>
    <row r="9" spans="1:19">
      <c r="A9" t="s">
        <v>39</v>
      </c>
      <c r="B9">
        <v>200</v>
      </c>
      <c r="C9" t="s">
        <v>30</v>
      </c>
      <c r="D9" s="3">
        <v>11200</v>
      </c>
      <c r="E9" s="35"/>
      <c r="F9" s="7">
        <f t="shared" si="4"/>
        <v>200</v>
      </c>
      <c r="G9" s="8">
        <f t="shared" si="3"/>
        <v>11200</v>
      </c>
      <c r="H9" s="4"/>
      <c r="J9">
        <v>200</v>
      </c>
      <c r="K9" t="s">
        <v>30</v>
      </c>
      <c r="L9" s="3">
        <v>10980</v>
      </c>
      <c r="M9" s="35"/>
      <c r="O9">
        <f t="shared" si="1"/>
        <v>600</v>
      </c>
      <c r="P9" t="str">
        <f t="shared" si="0"/>
        <v>latas</v>
      </c>
      <c r="Q9">
        <v>200</v>
      </c>
      <c r="S9">
        <f t="shared" si="2"/>
        <v>400</v>
      </c>
    </row>
    <row r="10" spans="1:19">
      <c r="A10" t="s">
        <v>40</v>
      </c>
      <c r="B10">
        <v>300</v>
      </c>
      <c r="C10" t="s">
        <v>20</v>
      </c>
      <c r="D10" s="3">
        <v>31110</v>
      </c>
      <c r="E10" s="35"/>
      <c r="F10" s="7">
        <f t="shared" si="4"/>
        <v>300</v>
      </c>
      <c r="G10" s="8">
        <f t="shared" si="3"/>
        <v>31110</v>
      </c>
      <c r="H10" s="4"/>
      <c r="L10" s="3"/>
      <c r="M10" s="35"/>
      <c r="O10">
        <f t="shared" si="1"/>
        <v>600</v>
      </c>
      <c r="P10" t="str">
        <f t="shared" si="0"/>
        <v>kg</v>
      </c>
      <c r="Q10">
        <v>490</v>
      </c>
      <c r="S10">
        <f t="shared" si="2"/>
        <v>110</v>
      </c>
    </row>
    <row r="11" spans="1:19">
      <c r="A11" t="s">
        <v>41</v>
      </c>
      <c r="B11">
        <v>100</v>
      </c>
      <c r="C11" t="s">
        <v>20</v>
      </c>
      <c r="D11" s="3">
        <v>14500</v>
      </c>
      <c r="E11" s="35"/>
      <c r="F11" s="7">
        <f t="shared" si="4"/>
        <v>100</v>
      </c>
      <c r="G11" s="8">
        <f t="shared" si="3"/>
        <v>14500</v>
      </c>
      <c r="H11" s="4"/>
      <c r="J11">
        <v>50</v>
      </c>
      <c r="K11" t="s">
        <v>20</v>
      </c>
      <c r="L11" s="3">
        <v>8250</v>
      </c>
      <c r="M11" s="35"/>
      <c r="O11">
        <f t="shared" si="1"/>
        <v>250</v>
      </c>
      <c r="P11" t="str">
        <f t="shared" si="0"/>
        <v>kg</v>
      </c>
      <c r="Q11">
        <v>200</v>
      </c>
      <c r="S11">
        <f t="shared" si="2"/>
        <v>50</v>
      </c>
    </row>
    <row r="12" spans="1:19">
      <c r="A12" t="s">
        <v>42</v>
      </c>
      <c r="B12">
        <v>150</v>
      </c>
      <c r="C12" t="s">
        <v>20</v>
      </c>
      <c r="D12" s="3">
        <v>12974.7</v>
      </c>
      <c r="E12" s="35"/>
      <c r="F12" s="7">
        <f t="shared" si="4"/>
        <v>150</v>
      </c>
      <c r="G12" s="8">
        <f t="shared" si="3"/>
        <v>12974.7</v>
      </c>
      <c r="H12" s="4"/>
      <c r="J12">
        <v>80</v>
      </c>
      <c r="K12" t="s">
        <v>20</v>
      </c>
      <c r="L12" s="3">
        <v>7041</v>
      </c>
      <c r="M12" s="35"/>
      <c r="O12">
        <f t="shared" si="1"/>
        <v>380</v>
      </c>
      <c r="P12" t="str">
        <f t="shared" si="0"/>
        <v>kg</v>
      </c>
      <c r="Q12">
        <v>193</v>
      </c>
      <c r="S12">
        <f t="shared" si="2"/>
        <v>187</v>
      </c>
    </row>
    <row r="13" spans="1:19">
      <c r="A13" t="s">
        <v>43</v>
      </c>
      <c r="B13">
        <v>240</v>
      </c>
      <c r="C13" t="s">
        <v>20</v>
      </c>
      <c r="D13" s="3">
        <v>22399.200000000001</v>
      </c>
      <c r="E13" s="35"/>
      <c r="F13" s="7">
        <f t="shared" si="4"/>
        <v>240</v>
      </c>
      <c r="G13" s="8">
        <f t="shared" si="3"/>
        <v>22399.200000000001</v>
      </c>
      <c r="H13" s="4"/>
      <c r="J13">
        <v>140</v>
      </c>
      <c r="K13" t="s">
        <v>20</v>
      </c>
      <c r="L13" s="3">
        <v>13102</v>
      </c>
      <c r="M13" s="35"/>
      <c r="O13">
        <f t="shared" si="1"/>
        <v>620</v>
      </c>
      <c r="P13" t="str">
        <f t="shared" si="0"/>
        <v>kg</v>
      </c>
      <c r="Q13">
        <v>340</v>
      </c>
      <c r="S13">
        <f t="shared" si="2"/>
        <v>280</v>
      </c>
    </row>
    <row r="14" spans="1:19">
      <c r="A14" t="s">
        <v>44</v>
      </c>
      <c r="B14">
        <v>120</v>
      </c>
      <c r="C14" t="s">
        <v>20</v>
      </c>
      <c r="D14" s="3">
        <v>26352</v>
      </c>
      <c r="E14" s="35"/>
      <c r="F14" s="7">
        <f t="shared" si="4"/>
        <v>120</v>
      </c>
      <c r="G14" s="8">
        <f t="shared" si="3"/>
        <v>26352</v>
      </c>
      <c r="H14" s="4"/>
      <c r="J14">
        <v>80</v>
      </c>
      <c r="K14" t="s">
        <v>20</v>
      </c>
      <c r="L14" s="3">
        <v>17576</v>
      </c>
      <c r="M14" s="35"/>
      <c r="O14">
        <f t="shared" si="1"/>
        <v>320</v>
      </c>
      <c r="P14" t="str">
        <f t="shared" si="0"/>
        <v>kg</v>
      </c>
      <c r="Q14">
        <v>172</v>
      </c>
      <c r="S14">
        <f t="shared" si="2"/>
        <v>148</v>
      </c>
    </row>
    <row r="15" spans="1:19">
      <c r="A15" t="s">
        <v>45</v>
      </c>
      <c r="B15">
        <v>60</v>
      </c>
      <c r="C15" t="s">
        <v>20</v>
      </c>
      <c r="D15" s="3">
        <v>13200</v>
      </c>
      <c r="E15" s="35"/>
      <c r="F15" s="7">
        <f t="shared" si="4"/>
        <v>60</v>
      </c>
      <c r="G15" s="8">
        <f t="shared" si="3"/>
        <v>13200</v>
      </c>
      <c r="H15" s="4"/>
      <c r="J15">
        <v>60</v>
      </c>
      <c r="K15" t="s">
        <v>20</v>
      </c>
      <c r="L15" s="3">
        <v>16177.2</v>
      </c>
      <c r="M15" s="35"/>
      <c r="O15">
        <f t="shared" si="1"/>
        <v>180</v>
      </c>
      <c r="P15" t="str">
        <f t="shared" si="0"/>
        <v>kg</v>
      </c>
      <c r="Q15">
        <v>120</v>
      </c>
      <c r="S15">
        <f t="shared" si="2"/>
        <v>60</v>
      </c>
    </row>
    <row r="16" spans="1:19">
      <c r="A16" t="s">
        <v>46</v>
      </c>
      <c r="B16">
        <v>80</v>
      </c>
      <c r="C16" t="s">
        <v>20</v>
      </c>
      <c r="D16" s="3">
        <v>7608</v>
      </c>
      <c r="E16" s="35"/>
      <c r="F16" s="7">
        <f t="shared" si="4"/>
        <v>80</v>
      </c>
      <c r="G16" s="8">
        <f t="shared" si="3"/>
        <v>7608</v>
      </c>
      <c r="H16" s="4"/>
      <c r="J16">
        <v>40</v>
      </c>
      <c r="K16" t="s">
        <v>20</v>
      </c>
      <c r="L16" s="3">
        <v>5522.4</v>
      </c>
      <c r="M16" s="35"/>
      <c r="O16">
        <f t="shared" si="1"/>
        <v>200</v>
      </c>
      <c r="P16" t="str">
        <f t="shared" si="0"/>
        <v>kg</v>
      </c>
      <c r="Q16">
        <v>110</v>
      </c>
      <c r="S16">
        <f t="shared" si="2"/>
        <v>90</v>
      </c>
    </row>
    <row r="17" spans="1:19">
      <c r="D17" s="3"/>
      <c r="E17" s="4"/>
      <c r="F17" s="4"/>
      <c r="G17" s="4"/>
      <c r="H17" s="4"/>
      <c r="L17" s="3"/>
      <c r="M17" s="35"/>
      <c r="O17">
        <f t="shared" si="1"/>
        <v>0</v>
      </c>
      <c r="S17">
        <f t="shared" si="2"/>
        <v>0</v>
      </c>
    </row>
    <row r="18" spans="1:19">
      <c r="D18" s="3"/>
      <c r="E18" s="4"/>
      <c r="F18" s="4"/>
      <c r="G18" s="4"/>
      <c r="H18" s="4"/>
      <c r="I18" t="s">
        <v>48</v>
      </c>
      <c r="J18">
        <v>20</v>
      </c>
      <c r="K18" t="s">
        <v>49</v>
      </c>
      <c r="L18" s="3">
        <v>1825.2</v>
      </c>
      <c r="M18" s="35"/>
      <c r="O18">
        <f t="shared" si="1"/>
        <v>20</v>
      </c>
      <c r="P18" t="s">
        <v>51</v>
      </c>
      <c r="S18">
        <f t="shared" si="2"/>
        <v>20</v>
      </c>
    </row>
    <row r="19" spans="1:19">
      <c r="D19" s="3"/>
      <c r="E19" s="4"/>
      <c r="F19" s="4"/>
      <c r="G19" s="4"/>
      <c r="H19" s="4"/>
    </row>
    <row r="20" spans="1:19">
      <c r="D20" s="3"/>
    </row>
    <row r="21" spans="1:19">
      <c r="D21" s="5">
        <f>+SUM(D2:D16)</f>
        <v>622725.89999999991</v>
      </c>
      <c r="E21" s="5"/>
      <c r="F21" s="5"/>
      <c r="G21" s="5">
        <f>+SUM(G2:G20)</f>
        <v>230579.90000000002</v>
      </c>
      <c r="H21" s="5"/>
      <c r="I21" s="5"/>
      <c r="J21" s="5"/>
      <c r="K21" s="5"/>
      <c r="L21" s="5">
        <f>+SUM(L2:L18)</f>
        <v>241033.04</v>
      </c>
      <c r="M21" s="5"/>
      <c r="N21" s="5"/>
      <c r="O21" s="5">
        <f>+SUM(D21:N21)</f>
        <v>1094338.8399999999</v>
      </c>
    </row>
    <row r="23" spans="1:19">
      <c r="A23" t="s">
        <v>56</v>
      </c>
    </row>
  </sheetData>
  <mergeCells count="3">
    <mergeCell ref="E2:E16"/>
    <mergeCell ref="M2:M18"/>
    <mergeCell ref="F1:H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="90" zoomScaleNormal="90" workbookViewId="0">
      <selection sqref="A1:XFD1048576"/>
    </sheetView>
  </sheetViews>
  <sheetFormatPr baseColWidth="10" defaultRowHeight="15"/>
  <cols>
    <col min="1" max="1" width="33.28515625" bestFit="1" customWidth="1"/>
    <col min="7" max="7" width="13.85546875" bestFit="1" customWidth="1"/>
    <col min="9" max="9" width="15.42578125" style="3" bestFit="1" customWidth="1"/>
  </cols>
  <sheetData>
    <row r="1" spans="1:9" ht="15.75" thickBot="1">
      <c r="A1">
        <v>2017</v>
      </c>
    </row>
    <row r="2" spans="1:9" ht="15.75" thickBot="1">
      <c r="A2" t="s">
        <v>32</v>
      </c>
      <c r="C2">
        <v>150</v>
      </c>
      <c r="D2" t="s">
        <v>64</v>
      </c>
      <c r="F2" s="9">
        <v>200</v>
      </c>
      <c r="G2" s="10">
        <v>31000</v>
      </c>
      <c r="I2" s="3">
        <f>+C2*G2/F2</f>
        <v>23250</v>
      </c>
    </row>
    <row r="3" spans="1:9" ht="15.75" thickBot="1">
      <c r="A3" t="s">
        <v>33</v>
      </c>
      <c r="C3">
        <v>900</v>
      </c>
      <c r="D3" t="s">
        <v>64</v>
      </c>
      <c r="F3" s="9">
        <v>700</v>
      </c>
      <c r="G3" s="11">
        <v>106260</v>
      </c>
      <c r="I3" s="3">
        <f t="shared" ref="I3:I16" si="0">+C3*G3/F3</f>
        <v>136620</v>
      </c>
    </row>
    <row r="4" spans="1:9" ht="15.75" thickBot="1">
      <c r="A4" t="s">
        <v>34</v>
      </c>
      <c r="C4">
        <v>650</v>
      </c>
      <c r="D4" t="s">
        <v>64</v>
      </c>
      <c r="F4" s="9">
        <v>1000</v>
      </c>
      <c r="G4" s="11">
        <v>79706</v>
      </c>
      <c r="I4" s="3">
        <f t="shared" si="0"/>
        <v>51808.9</v>
      </c>
    </row>
    <row r="5" spans="1:9" ht="15.75" thickBot="1">
      <c r="A5" t="s">
        <v>35</v>
      </c>
      <c r="C5">
        <v>510</v>
      </c>
      <c r="D5" t="s">
        <v>64</v>
      </c>
      <c r="F5" s="9">
        <v>400</v>
      </c>
      <c r="G5" s="11">
        <v>47080</v>
      </c>
      <c r="I5" s="3">
        <f t="shared" si="0"/>
        <v>60027</v>
      </c>
    </row>
    <row r="6" spans="1:9" ht="15.75" thickBot="1">
      <c r="A6" t="s">
        <v>36</v>
      </c>
      <c r="C6">
        <v>600</v>
      </c>
      <c r="D6" t="s">
        <v>64</v>
      </c>
      <c r="F6" s="9">
        <v>600</v>
      </c>
      <c r="G6" s="11">
        <v>128100</v>
      </c>
      <c r="I6" s="3">
        <f t="shared" si="0"/>
        <v>128100</v>
      </c>
    </row>
    <row r="7" spans="1:9" ht="15.75" thickBot="1">
      <c r="A7" t="s">
        <v>37</v>
      </c>
      <c r="C7">
        <v>3015</v>
      </c>
      <c r="D7" t="s">
        <v>65</v>
      </c>
      <c r="F7" s="9">
        <v>2000</v>
      </c>
      <c r="G7" s="11">
        <v>53436</v>
      </c>
      <c r="I7" s="3">
        <f t="shared" si="0"/>
        <v>80554.77</v>
      </c>
    </row>
    <row r="8" spans="1:9" ht="15.75" thickBot="1">
      <c r="A8" t="s">
        <v>17</v>
      </c>
      <c r="C8">
        <v>245</v>
      </c>
      <c r="D8" t="s">
        <v>64</v>
      </c>
      <c r="F8" s="9">
        <v>180</v>
      </c>
      <c r="G8" s="11">
        <v>37800</v>
      </c>
      <c r="I8" s="3">
        <f t="shared" si="0"/>
        <v>51450</v>
      </c>
    </row>
    <row r="9" spans="1:9" ht="15.75" thickBot="1">
      <c r="A9" t="s">
        <v>39</v>
      </c>
      <c r="C9">
        <v>400</v>
      </c>
      <c r="D9" t="s">
        <v>66</v>
      </c>
      <c r="F9" s="9">
        <v>200</v>
      </c>
      <c r="G9" s="11">
        <v>11200</v>
      </c>
      <c r="I9" s="3">
        <f t="shared" si="0"/>
        <v>22400</v>
      </c>
    </row>
    <row r="10" spans="1:9" ht="15.75" thickBot="1">
      <c r="A10" t="s">
        <v>40</v>
      </c>
      <c r="C10">
        <v>120</v>
      </c>
      <c r="D10" t="s">
        <v>64</v>
      </c>
      <c r="F10" s="9">
        <v>300</v>
      </c>
      <c r="G10" s="11">
        <v>31110</v>
      </c>
      <c r="I10" s="3">
        <f t="shared" si="0"/>
        <v>12444</v>
      </c>
    </row>
    <row r="11" spans="1:9" ht="15.75" thickBot="1">
      <c r="A11" t="s">
        <v>41</v>
      </c>
      <c r="C11">
        <v>50</v>
      </c>
      <c r="D11" t="s">
        <v>64</v>
      </c>
      <c r="F11" s="9">
        <v>100</v>
      </c>
      <c r="G11" s="11">
        <v>14500</v>
      </c>
      <c r="I11" s="3">
        <f t="shared" si="0"/>
        <v>7250</v>
      </c>
    </row>
    <row r="12" spans="1:9" ht="15.75" thickBot="1">
      <c r="A12" t="s">
        <v>42</v>
      </c>
      <c r="C12">
        <v>190</v>
      </c>
      <c r="D12" t="s">
        <v>64</v>
      </c>
      <c r="F12" s="9">
        <v>150</v>
      </c>
      <c r="G12" s="11">
        <v>12974.7</v>
      </c>
      <c r="I12" s="3">
        <f t="shared" si="0"/>
        <v>16434.62</v>
      </c>
    </row>
    <row r="13" spans="1:9" ht="15.75" thickBot="1">
      <c r="A13" t="s">
        <v>43</v>
      </c>
      <c r="C13">
        <v>280</v>
      </c>
      <c r="D13" t="s">
        <v>64</v>
      </c>
      <c r="F13" s="9">
        <v>240</v>
      </c>
      <c r="G13" s="11">
        <v>22399.200000000001</v>
      </c>
      <c r="I13" s="3">
        <f t="shared" si="0"/>
        <v>26132.400000000001</v>
      </c>
    </row>
    <row r="14" spans="1:9" ht="15.75" thickBot="1">
      <c r="A14" t="s">
        <v>44</v>
      </c>
      <c r="C14">
        <v>150</v>
      </c>
      <c r="D14" t="s">
        <v>64</v>
      </c>
      <c r="F14" s="9">
        <v>120</v>
      </c>
      <c r="G14" s="11">
        <v>26352</v>
      </c>
      <c r="I14" s="3">
        <f t="shared" si="0"/>
        <v>32940</v>
      </c>
    </row>
    <row r="15" spans="1:9" ht="15.75" thickBot="1">
      <c r="A15" t="s">
        <v>45</v>
      </c>
      <c r="C15">
        <v>60</v>
      </c>
      <c r="D15" t="s">
        <v>64</v>
      </c>
      <c r="F15" s="9">
        <v>60</v>
      </c>
      <c r="G15" s="11">
        <v>13200</v>
      </c>
      <c r="I15" s="3">
        <f t="shared" si="0"/>
        <v>13200</v>
      </c>
    </row>
    <row r="16" spans="1:9" ht="15.75" thickBot="1">
      <c r="A16" t="s">
        <v>46</v>
      </c>
      <c r="C16">
        <v>90</v>
      </c>
      <c r="D16" t="s">
        <v>64</v>
      </c>
      <c r="F16" s="9">
        <v>80</v>
      </c>
      <c r="G16" s="11">
        <v>7608</v>
      </c>
      <c r="I16" s="3">
        <f t="shared" si="0"/>
        <v>8559</v>
      </c>
    </row>
    <row r="17" spans="1:9">
      <c r="F17" s="12"/>
      <c r="G17" s="13"/>
    </row>
    <row r="18" spans="1:9">
      <c r="F18" s="12"/>
      <c r="G18" s="13"/>
      <c r="I18" s="3">
        <f>+SUM(I2:I16)</f>
        <v>671170.69000000006</v>
      </c>
    </row>
    <row r="20" spans="1:9">
      <c r="A20" t="s">
        <v>60</v>
      </c>
      <c r="C20">
        <v>80</v>
      </c>
      <c r="D20" t="s">
        <v>67</v>
      </c>
      <c r="F20">
        <v>1</v>
      </c>
      <c r="G20">
        <v>65</v>
      </c>
      <c r="I20" s="3">
        <f>+G20*C20</f>
        <v>5200</v>
      </c>
    </row>
    <row r="21" spans="1:9">
      <c r="A21" t="s">
        <v>59</v>
      </c>
      <c r="C21">
        <v>48</v>
      </c>
      <c r="D21" t="s">
        <v>66</v>
      </c>
      <c r="F21">
        <v>1</v>
      </c>
      <c r="G21">
        <v>82</v>
      </c>
      <c r="I21" s="3">
        <f>+G21*C21</f>
        <v>3936</v>
      </c>
    </row>
    <row r="22" spans="1:9">
      <c r="A22" t="s">
        <v>15</v>
      </c>
      <c r="C22">
        <v>1000</v>
      </c>
      <c r="D22" t="s">
        <v>31</v>
      </c>
      <c r="F22">
        <v>100</v>
      </c>
      <c r="G22">
        <v>320</v>
      </c>
      <c r="I22" s="3">
        <f>+G22*C22/F22</f>
        <v>3200</v>
      </c>
    </row>
    <row r="24" spans="1:9">
      <c r="I24" s="3">
        <f>+SUM(I20:I22)</f>
        <v>12336</v>
      </c>
    </row>
    <row r="25" spans="1:9">
      <c r="A25" t="s">
        <v>61</v>
      </c>
    </row>
    <row r="26" spans="1:9">
      <c r="A26" t="s">
        <v>16</v>
      </c>
      <c r="C26">
        <v>600</v>
      </c>
      <c r="D26" t="s">
        <v>20</v>
      </c>
      <c r="F26">
        <v>1</v>
      </c>
      <c r="G26">
        <v>300</v>
      </c>
      <c r="I26" s="3">
        <f>+C26*G26</f>
        <v>180000</v>
      </c>
    </row>
    <row r="27" spans="1:9">
      <c r="A27" t="s">
        <v>19</v>
      </c>
      <c r="C27">
        <v>400</v>
      </c>
      <c r="D27" t="s">
        <v>20</v>
      </c>
      <c r="F27">
        <v>2.5</v>
      </c>
      <c r="G27">
        <v>680</v>
      </c>
      <c r="I27" s="3">
        <f>+C27*G27/F27</f>
        <v>108800</v>
      </c>
    </row>
    <row r="28" spans="1:9">
      <c r="A28" t="s">
        <v>53</v>
      </c>
      <c r="C28">
        <v>800</v>
      </c>
      <c r="D28" t="s">
        <v>20</v>
      </c>
      <c r="F28">
        <v>180</v>
      </c>
      <c r="G28">
        <v>23058</v>
      </c>
      <c r="I28" s="3">
        <f>+C28*G28/F28</f>
        <v>102480</v>
      </c>
    </row>
    <row r="29" spans="1:9">
      <c r="A29" t="s">
        <v>62</v>
      </c>
      <c r="B29" t="s">
        <v>69</v>
      </c>
      <c r="C29">
        <v>80</v>
      </c>
      <c r="D29" t="s">
        <v>20</v>
      </c>
      <c r="F29">
        <v>1</v>
      </c>
      <c r="G29">
        <v>650</v>
      </c>
      <c r="I29" s="3">
        <f>+G29*C29</f>
        <v>52000</v>
      </c>
    </row>
    <row r="30" spans="1:9">
      <c r="A30" t="s">
        <v>63</v>
      </c>
      <c r="B30" t="s">
        <v>70</v>
      </c>
    </row>
    <row r="31" spans="1:9">
      <c r="I31" s="3">
        <f>+SUM(I26:I29)</f>
        <v>443280</v>
      </c>
    </row>
    <row r="33" spans="9:9">
      <c r="I33" s="3">
        <f>+SUM(I31+I24+I18)</f>
        <v>1126786.69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opLeftCell="A13" workbookViewId="0">
      <selection activeCell="E28" sqref="E28"/>
    </sheetView>
  </sheetViews>
  <sheetFormatPr baseColWidth="10" defaultRowHeight="15"/>
  <cols>
    <col min="1" max="1" width="33.28515625" bestFit="1" customWidth="1"/>
    <col min="7" max="7" width="13.85546875" bestFit="1" customWidth="1"/>
    <col min="9" max="9" width="15.42578125" style="3" bestFit="1" customWidth="1"/>
  </cols>
  <sheetData>
    <row r="1" spans="1:9" ht="15.75" thickBot="1">
      <c r="A1">
        <v>2017</v>
      </c>
    </row>
    <row r="2" spans="1:9" ht="15.75" thickBot="1">
      <c r="A2" s="14" t="s">
        <v>32</v>
      </c>
      <c r="C2">
        <v>150</v>
      </c>
      <c r="D2" t="s">
        <v>64</v>
      </c>
      <c r="F2" s="9">
        <v>200</v>
      </c>
      <c r="G2" s="10">
        <v>31000</v>
      </c>
      <c r="I2" s="3">
        <f>+C2*G2/F2</f>
        <v>23250</v>
      </c>
    </row>
    <row r="3" spans="1:9" ht="15.75" thickBot="1">
      <c r="A3" s="6" t="s">
        <v>33</v>
      </c>
      <c r="C3">
        <v>900</v>
      </c>
      <c r="D3" t="s">
        <v>64</v>
      </c>
      <c r="F3" s="9">
        <v>700</v>
      </c>
      <c r="G3" s="11">
        <v>106260</v>
      </c>
      <c r="I3" s="3">
        <f t="shared" ref="I3:I16" si="0">+C3*G3/F3</f>
        <v>136620</v>
      </c>
    </row>
    <row r="4" spans="1:9" ht="15.75" thickBot="1">
      <c r="A4" s="14" t="s">
        <v>34</v>
      </c>
      <c r="C4">
        <v>650</v>
      </c>
      <c r="D4" t="s">
        <v>64</v>
      </c>
      <c r="F4" s="9">
        <v>1000</v>
      </c>
      <c r="G4" s="11">
        <v>79706</v>
      </c>
      <c r="I4" s="3">
        <f t="shared" si="0"/>
        <v>51808.9</v>
      </c>
    </row>
    <row r="5" spans="1:9" ht="15.75" thickBot="1">
      <c r="A5" s="6" t="s">
        <v>35</v>
      </c>
      <c r="C5">
        <v>510</v>
      </c>
      <c r="D5" t="s">
        <v>64</v>
      </c>
      <c r="F5" s="9">
        <v>400</v>
      </c>
      <c r="G5" s="11">
        <v>47080</v>
      </c>
      <c r="I5" s="3">
        <f t="shared" si="0"/>
        <v>60027</v>
      </c>
    </row>
    <row r="6" spans="1:9" ht="15.75" thickBot="1">
      <c r="A6" s="6" t="s">
        <v>36</v>
      </c>
      <c r="C6">
        <v>600</v>
      </c>
      <c r="D6" t="s">
        <v>64</v>
      </c>
      <c r="F6" s="9">
        <v>600</v>
      </c>
      <c r="G6" s="11">
        <v>128100</v>
      </c>
      <c r="I6" s="3">
        <f t="shared" si="0"/>
        <v>128100</v>
      </c>
    </row>
    <row r="7" spans="1:9" ht="15.75" thickBot="1">
      <c r="A7" s="14" t="s">
        <v>37</v>
      </c>
      <c r="C7">
        <v>3015</v>
      </c>
      <c r="D7" t="s">
        <v>65</v>
      </c>
      <c r="F7" s="9">
        <v>2000</v>
      </c>
      <c r="G7" s="11">
        <v>53436</v>
      </c>
      <c r="I7" s="3">
        <f t="shared" si="0"/>
        <v>80554.77</v>
      </c>
    </row>
    <row r="8" spans="1:9" ht="15.75" thickBot="1">
      <c r="A8" s="6" t="s">
        <v>17</v>
      </c>
      <c r="C8">
        <v>245</v>
      </c>
      <c r="D8" t="s">
        <v>64</v>
      </c>
      <c r="F8" s="9">
        <v>180</v>
      </c>
      <c r="G8" s="11">
        <v>37800</v>
      </c>
      <c r="I8" s="3">
        <f t="shared" si="0"/>
        <v>51450</v>
      </c>
    </row>
    <row r="9" spans="1:9" ht="15.75" thickBot="1">
      <c r="A9" s="14" t="s">
        <v>39</v>
      </c>
      <c r="C9">
        <v>400</v>
      </c>
      <c r="D9" t="s">
        <v>66</v>
      </c>
      <c r="F9" s="9">
        <v>200</v>
      </c>
      <c r="G9" s="11">
        <v>11200</v>
      </c>
      <c r="I9" s="3">
        <f t="shared" si="0"/>
        <v>22400</v>
      </c>
    </row>
    <row r="10" spans="1:9" ht="15.75" thickBot="1">
      <c r="A10" s="14" t="s">
        <v>40</v>
      </c>
      <c r="C10">
        <v>120</v>
      </c>
      <c r="D10" t="s">
        <v>64</v>
      </c>
      <c r="F10" s="9">
        <v>300</v>
      </c>
      <c r="G10" s="11">
        <v>31110</v>
      </c>
      <c r="I10" s="3">
        <f t="shared" si="0"/>
        <v>12444</v>
      </c>
    </row>
    <row r="11" spans="1:9" ht="15.75" thickBot="1">
      <c r="A11" s="14" t="s">
        <v>41</v>
      </c>
      <c r="C11">
        <v>50</v>
      </c>
      <c r="D11" t="s">
        <v>64</v>
      </c>
      <c r="F11" s="9">
        <v>100</v>
      </c>
      <c r="G11" s="11">
        <v>14500</v>
      </c>
      <c r="I11" s="3">
        <f t="shared" si="0"/>
        <v>7250</v>
      </c>
    </row>
    <row r="12" spans="1:9" ht="15.75" thickBot="1">
      <c r="A12" s="14" t="s">
        <v>42</v>
      </c>
      <c r="C12">
        <v>190</v>
      </c>
      <c r="D12" t="s">
        <v>64</v>
      </c>
      <c r="F12" s="9">
        <v>150</v>
      </c>
      <c r="G12" s="11">
        <v>12974.7</v>
      </c>
      <c r="I12" s="3">
        <f t="shared" si="0"/>
        <v>16434.62</v>
      </c>
    </row>
    <row r="13" spans="1:9" ht="15.75" thickBot="1">
      <c r="A13" s="14" t="s">
        <v>43</v>
      </c>
      <c r="C13">
        <v>280</v>
      </c>
      <c r="D13" t="s">
        <v>64</v>
      </c>
      <c r="F13" s="9">
        <v>240</v>
      </c>
      <c r="G13" s="11">
        <v>22399.200000000001</v>
      </c>
      <c r="I13" s="3">
        <f t="shared" si="0"/>
        <v>26132.400000000001</v>
      </c>
    </row>
    <row r="14" spans="1:9" ht="15.75" thickBot="1">
      <c r="A14" s="14" t="s">
        <v>44</v>
      </c>
      <c r="C14">
        <v>150</v>
      </c>
      <c r="D14" t="s">
        <v>64</v>
      </c>
      <c r="F14" s="9">
        <v>120</v>
      </c>
      <c r="G14" s="11">
        <v>26352</v>
      </c>
      <c r="I14" s="3">
        <f t="shared" si="0"/>
        <v>32940</v>
      </c>
    </row>
    <row r="15" spans="1:9" ht="15.75" thickBot="1">
      <c r="A15" s="14" t="s">
        <v>45</v>
      </c>
      <c r="C15">
        <v>60</v>
      </c>
      <c r="D15" t="s">
        <v>64</v>
      </c>
      <c r="F15" s="9">
        <v>60</v>
      </c>
      <c r="G15" s="11">
        <v>13200</v>
      </c>
      <c r="I15" s="3">
        <f t="shared" si="0"/>
        <v>13200</v>
      </c>
    </row>
    <row r="16" spans="1:9" ht="15.75" thickBot="1">
      <c r="A16" s="14" t="s">
        <v>46</v>
      </c>
      <c r="C16">
        <v>90</v>
      </c>
      <c r="D16" t="s">
        <v>64</v>
      </c>
      <c r="F16" s="9">
        <v>80</v>
      </c>
      <c r="G16" s="11">
        <v>7608</v>
      </c>
      <c r="I16" s="3">
        <f t="shared" si="0"/>
        <v>8559</v>
      </c>
    </row>
    <row r="17" spans="1:9">
      <c r="F17" s="12"/>
      <c r="G17" s="13"/>
    </row>
    <row r="18" spans="1:9">
      <c r="F18" s="12"/>
      <c r="G18" s="13"/>
      <c r="I18" s="3">
        <f>+SUM(I2:I16)</f>
        <v>671170.69000000006</v>
      </c>
    </row>
    <row r="20" spans="1:9">
      <c r="A20" s="6" t="s">
        <v>60</v>
      </c>
      <c r="C20">
        <v>80</v>
      </c>
      <c r="D20" t="s">
        <v>67</v>
      </c>
      <c r="F20">
        <v>1</v>
      </c>
      <c r="G20">
        <v>65</v>
      </c>
      <c r="I20" s="3">
        <f>+G20*C20</f>
        <v>5200</v>
      </c>
    </row>
    <row r="21" spans="1:9">
      <c r="A21" s="6" t="s">
        <v>59</v>
      </c>
      <c r="C21">
        <v>48</v>
      </c>
      <c r="D21" t="s">
        <v>66</v>
      </c>
      <c r="F21">
        <v>1</v>
      </c>
      <c r="G21">
        <v>82</v>
      </c>
      <c r="I21" s="3">
        <f>+G21*C21</f>
        <v>3936</v>
      </c>
    </row>
    <row r="22" spans="1:9">
      <c r="A22" s="6" t="s">
        <v>15</v>
      </c>
      <c r="C22">
        <v>1000</v>
      </c>
      <c r="D22" t="s">
        <v>31</v>
      </c>
      <c r="F22">
        <v>100</v>
      </c>
      <c r="G22">
        <v>320</v>
      </c>
      <c r="I22" s="3">
        <f>+G22*C22/F22</f>
        <v>3200</v>
      </c>
    </row>
    <row r="24" spans="1:9">
      <c r="I24" s="3">
        <f>+SUM(I20:I22)</f>
        <v>12336</v>
      </c>
    </row>
    <row r="25" spans="1:9">
      <c r="A25" t="s">
        <v>61</v>
      </c>
    </row>
    <row r="26" spans="1:9">
      <c r="A26" t="s">
        <v>16</v>
      </c>
      <c r="C26">
        <v>600</v>
      </c>
      <c r="D26" t="s">
        <v>20</v>
      </c>
      <c r="F26">
        <v>1</v>
      </c>
      <c r="G26">
        <v>300</v>
      </c>
      <c r="I26" s="3">
        <f>+C26*G26</f>
        <v>180000</v>
      </c>
    </row>
    <row r="27" spans="1:9">
      <c r="A27" t="s">
        <v>19</v>
      </c>
      <c r="C27">
        <v>400</v>
      </c>
      <c r="D27" t="s">
        <v>20</v>
      </c>
      <c r="F27">
        <v>2.5</v>
      </c>
      <c r="G27">
        <v>680</v>
      </c>
      <c r="I27" s="3">
        <f>+C27*G27/F27</f>
        <v>108800</v>
      </c>
    </row>
    <row r="28" spans="1:9">
      <c r="A28" t="s">
        <v>53</v>
      </c>
      <c r="C28">
        <v>800</v>
      </c>
      <c r="D28" t="s">
        <v>20</v>
      </c>
      <c r="F28">
        <v>180</v>
      </c>
      <c r="G28">
        <v>23058</v>
      </c>
      <c r="I28" s="3">
        <f>+C28*G28/F28</f>
        <v>102480</v>
      </c>
    </row>
    <row r="29" spans="1:9">
      <c r="A29" t="s">
        <v>62</v>
      </c>
      <c r="C29">
        <v>80</v>
      </c>
      <c r="D29" t="s">
        <v>20</v>
      </c>
      <c r="F29">
        <v>1</v>
      </c>
      <c r="G29">
        <v>650</v>
      </c>
      <c r="I29" s="3">
        <f>+G29*C29</f>
        <v>52000</v>
      </c>
    </row>
    <row r="30" spans="1:9">
      <c r="A30" t="s">
        <v>63</v>
      </c>
    </row>
    <row r="31" spans="1:9">
      <c r="I31" s="3">
        <f>+SUM(I26:I29)</f>
        <v>443280</v>
      </c>
    </row>
    <row r="33" spans="9:9">
      <c r="I33" s="3">
        <f>+SUM(I31+I24+I18)</f>
        <v>1126786.69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9"/>
  <sheetViews>
    <sheetView workbookViewId="0">
      <selection sqref="A1:XFD1048576"/>
    </sheetView>
  </sheetViews>
  <sheetFormatPr baseColWidth="10" defaultRowHeight="15"/>
  <cols>
    <col min="1" max="1" width="33.28515625" bestFit="1" customWidth="1"/>
    <col min="5" max="5" width="13" bestFit="1" customWidth="1"/>
  </cols>
  <sheetData>
    <row r="2" spans="1:12">
      <c r="C2" t="s">
        <v>73</v>
      </c>
      <c r="D2" t="s">
        <v>74</v>
      </c>
      <c r="E2" t="s">
        <v>75</v>
      </c>
    </row>
    <row r="3" spans="1:12">
      <c r="A3" t="s">
        <v>33</v>
      </c>
      <c r="C3">
        <v>100</v>
      </c>
      <c r="D3" t="s">
        <v>20</v>
      </c>
      <c r="E3" s="3">
        <f>+I3*C3/H3</f>
        <v>15180</v>
      </c>
      <c r="H3">
        <v>100</v>
      </c>
      <c r="I3">
        <v>15180</v>
      </c>
    </row>
    <row r="4" spans="1:12">
      <c r="A4" t="s">
        <v>35</v>
      </c>
      <c r="C4">
        <v>100</v>
      </c>
      <c r="D4" t="s">
        <v>20</v>
      </c>
      <c r="E4" s="3">
        <f>+I4*C4/H4</f>
        <v>11770</v>
      </c>
      <c r="H4">
        <v>100</v>
      </c>
      <c r="I4">
        <v>11770</v>
      </c>
    </row>
    <row r="5" spans="1:12">
      <c r="A5" t="s">
        <v>36</v>
      </c>
      <c r="C5">
        <v>100</v>
      </c>
      <c r="D5" t="s">
        <v>20</v>
      </c>
      <c r="E5" s="3">
        <f>+I5*C5/H5</f>
        <v>21350</v>
      </c>
      <c r="H5">
        <v>100</v>
      </c>
      <c r="I5">
        <v>21350</v>
      </c>
    </row>
    <row r="6" spans="1:12">
      <c r="A6" t="s">
        <v>17</v>
      </c>
      <c r="C6">
        <v>60</v>
      </c>
      <c r="D6" t="s">
        <v>20</v>
      </c>
      <c r="E6" s="3">
        <f>+I6*C6/H6</f>
        <v>12600</v>
      </c>
      <c r="H6">
        <v>100</v>
      </c>
      <c r="I6">
        <v>21000</v>
      </c>
      <c r="K6" t="s">
        <v>79</v>
      </c>
    </row>
    <row r="7" spans="1:12">
      <c r="A7" t="s">
        <v>60</v>
      </c>
      <c r="C7">
        <v>80</v>
      </c>
      <c r="D7" t="s">
        <v>76</v>
      </c>
      <c r="E7" s="3"/>
    </row>
    <row r="8" spans="1:12">
      <c r="A8" t="s">
        <v>59</v>
      </c>
      <c r="C8">
        <v>48</v>
      </c>
      <c r="D8" t="s">
        <v>30</v>
      </c>
      <c r="E8" s="3">
        <f>+I8*C8/H8</f>
        <v>3744</v>
      </c>
      <c r="H8">
        <v>1</v>
      </c>
      <c r="I8">
        <v>78</v>
      </c>
      <c r="K8" t="s">
        <v>77</v>
      </c>
      <c r="L8" t="s">
        <v>78</v>
      </c>
    </row>
    <row r="9" spans="1:12">
      <c r="A9" t="s">
        <v>15</v>
      </c>
      <c r="C9">
        <v>2000</v>
      </c>
      <c r="D9" t="s">
        <v>31</v>
      </c>
      <c r="E9" s="3">
        <f>+I9*C9/H9</f>
        <v>1517.1428571428571</v>
      </c>
      <c r="H9">
        <v>700</v>
      </c>
      <c r="I9">
        <v>531</v>
      </c>
      <c r="K9" t="s">
        <v>77</v>
      </c>
    </row>
    <row r="10" spans="1:12">
      <c r="A10" t="s">
        <v>71</v>
      </c>
      <c r="C10">
        <v>5</v>
      </c>
      <c r="D10" t="s">
        <v>20</v>
      </c>
      <c r="E10" s="3">
        <f>+I10*C10/H10</f>
        <v>2000</v>
      </c>
      <c r="H10">
        <v>1</v>
      </c>
      <c r="I10">
        <v>400</v>
      </c>
    </row>
    <row r="11" spans="1:12">
      <c r="A11" t="s">
        <v>72</v>
      </c>
      <c r="C11">
        <v>10</v>
      </c>
      <c r="D11" t="s">
        <v>51</v>
      </c>
      <c r="E11" s="3">
        <f>+I11*C11/H11</f>
        <v>2210</v>
      </c>
      <c r="H11">
        <v>1</v>
      </c>
      <c r="I11">
        <v>221</v>
      </c>
      <c r="K11" t="s">
        <v>77</v>
      </c>
    </row>
    <row r="12" spans="1:12">
      <c r="A12" t="s">
        <v>16</v>
      </c>
      <c r="C12">
        <v>100</v>
      </c>
      <c r="D12" t="s">
        <v>20</v>
      </c>
      <c r="E12" s="3">
        <v>30000</v>
      </c>
    </row>
    <row r="13" spans="1:12">
      <c r="A13" t="s">
        <v>53</v>
      </c>
      <c r="C13">
        <v>150</v>
      </c>
      <c r="D13" t="s">
        <v>20</v>
      </c>
      <c r="E13" s="3">
        <f>+C13*I13/H13</f>
        <v>19583.333333333332</v>
      </c>
      <c r="H13">
        <v>180</v>
      </c>
      <c r="I13">
        <v>23500</v>
      </c>
      <c r="K13" t="s">
        <v>77</v>
      </c>
      <c r="L13" t="s">
        <v>78</v>
      </c>
    </row>
    <row r="14" spans="1:12">
      <c r="E14" s="3"/>
    </row>
    <row r="15" spans="1:12" ht="15.75" thickBot="1">
      <c r="E15" s="3"/>
    </row>
    <row r="16" spans="1:12">
      <c r="A16" s="16" t="s">
        <v>63</v>
      </c>
      <c r="B16" s="17"/>
      <c r="C16" s="17">
        <v>40</v>
      </c>
      <c r="D16" s="17" t="s">
        <v>20</v>
      </c>
      <c r="E16" s="18">
        <f>+C16*I16/H16</f>
        <v>40000</v>
      </c>
      <c r="H16">
        <v>1</v>
      </c>
      <c r="I16">
        <v>1000</v>
      </c>
    </row>
    <row r="17" spans="1:5" ht="15.75" thickBot="1">
      <c r="A17" s="19" t="s">
        <v>62</v>
      </c>
      <c r="B17" s="20"/>
      <c r="C17" s="20"/>
      <c r="D17" s="20"/>
      <c r="E17" s="21"/>
    </row>
    <row r="18" spans="1:5" ht="15.75" thickBot="1">
      <c r="E18" s="3"/>
    </row>
    <row r="19" spans="1:5" ht="15.75" thickBot="1">
      <c r="E19" s="15">
        <f>+SUM(E3:E17)</f>
        <v>159954.47619047618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6"/>
  <sheetViews>
    <sheetView workbookViewId="0">
      <selection sqref="A1:XFD1048576"/>
    </sheetView>
  </sheetViews>
  <sheetFormatPr baseColWidth="10" defaultRowHeight="15"/>
  <cols>
    <col min="1" max="1" width="33.28515625" bestFit="1" customWidth="1"/>
    <col min="5" max="5" width="13" bestFit="1" customWidth="1"/>
  </cols>
  <sheetData>
    <row r="2" spans="1:13">
      <c r="C2" t="s">
        <v>73</v>
      </c>
      <c r="D2" t="s">
        <v>74</v>
      </c>
      <c r="E2" t="s">
        <v>75</v>
      </c>
    </row>
    <row r="3" spans="1:13">
      <c r="A3" t="s">
        <v>33</v>
      </c>
      <c r="C3">
        <v>100</v>
      </c>
      <c r="D3" t="s">
        <v>20</v>
      </c>
      <c r="E3" s="3">
        <f>+I3*C3/H3</f>
        <v>15180</v>
      </c>
      <c r="H3">
        <v>100</v>
      </c>
      <c r="I3">
        <v>15180</v>
      </c>
    </row>
    <row r="4" spans="1:13">
      <c r="A4" t="s">
        <v>35</v>
      </c>
      <c r="C4">
        <v>100</v>
      </c>
      <c r="D4" t="s">
        <v>20</v>
      </c>
      <c r="E4" s="3">
        <f>+I4*C4/H4</f>
        <v>11770</v>
      </c>
      <c r="H4">
        <v>100</v>
      </c>
      <c r="I4">
        <v>11770</v>
      </c>
    </row>
    <row r="5" spans="1:13">
      <c r="A5" t="s">
        <v>36</v>
      </c>
      <c r="C5">
        <v>100</v>
      </c>
      <c r="D5" t="s">
        <v>20</v>
      </c>
      <c r="E5" s="3">
        <f>+I5*C5/H5</f>
        <v>21350</v>
      </c>
      <c r="H5">
        <v>100</v>
      </c>
      <c r="I5">
        <v>21350</v>
      </c>
    </row>
    <row r="6" spans="1:13">
      <c r="A6" t="s">
        <v>17</v>
      </c>
      <c r="C6">
        <v>60</v>
      </c>
      <c r="D6" t="s">
        <v>20</v>
      </c>
      <c r="E6" s="3">
        <f>+I6*C6/H6</f>
        <v>12600</v>
      </c>
      <c r="H6">
        <v>100</v>
      </c>
      <c r="I6">
        <v>21000</v>
      </c>
      <c r="K6" t="s">
        <v>79</v>
      </c>
    </row>
    <row r="7" spans="1:13">
      <c r="A7" t="s">
        <v>60</v>
      </c>
      <c r="C7">
        <v>80</v>
      </c>
      <c r="D7" t="s">
        <v>76</v>
      </c>
      <c r="E7" s="3"/>
    </row>
    <row r="8" spans="1:13">
      <c r="A8" t="s">
        <v>59</v>
      </c>
      <c r="C8">
        <v>48</v>
      </c>
      <c r="D8" t="s">
        <v>30</v>
      </c>
      <c r="E8" s="3">
        <f>+I8*C8/H8</f>
        <v>3744</v>
      </c>
      <c r="H8">
        <v>1</v>
      </c>
      <c r="I8">
        <v>78</v>
      </c>
      <c r="K8" t="s">
        <v>77</v>
      </c>
      <c r="L8" t="s">
        <v>78</v>
      </c>
    </row>
    <row r="9" spans="1:13">
      <c r="A9" t="s">
        <v>15</v>
      </c>
      <c r="C9">
        <v>2000</v>
      </c>
      <c r="D9" t="s">
        <v>31</v>
      </c>
      <c r="E9" s="3">
        <f>+I9*C9/H9</f>
        <v>1517.1428571428571</v>
      </c>
      <c r="H9">
        <v>700</v>
      </c>
      <c r="I9">
        <v>531</v>
      </c>
      <c r="K9" t="s">
        <v>77</v>
      </c>
    </row>
    <row r="10" spans="1:13">
      <c r="A10" t="s">
        <v>71</v>
      </c>
      <c r="C10">
        <v>5</v>
      </c>
      <c r="D10" t="s">
        <v>20</v>
      </c>
      <c r="E10" s="3">
        <f>+I10*C10/H10</f>
        <v>2000</v>
      </c>
      <c r="H10">
        <v>1</v>
      </c>
      <c r="I10">
        <v>400</v>
      </c>
    </row>
    <row r="11" spans="1:13">
      <c r="A11" t="s">
        <v>72</v>
      </c>
      <c r="C11">
        <v>10</v>
      </c>
      <c r="D11" t="s">
        <v>51</v>
      </c>
      <c r="E11" s="3">
        <f>+I11*C11/H11</f>
        <v>2210</v>
      </c>
      <c r="H11">
        <v>1</v>
      </c>
      <c r="I11">
        <v>221</v>
      </c>
      <c r="K11" t="s">
        <v>77</v>
      </c>
    </row>
    <row r="12" spans="1:13">
      <c r="A12" t="s">
        <v>16</v>
      </c>
      <c r="C12">
        <v>100</v>
      </c>
      <c r="D12" t="s">
        <v>20</v>
      </c>
      <c r="E12" s="3">
        <f>+I12*C12/H12</f>
        <v>12500</v>
      </c>
      <c r="H12">
        <v>1</v>
      </c>
      <c r="I12">
        <v>125</v>
      </c>
      <c r="M12">
        <f>101*1.22</f>
        <v>123.22</v>
      </c>
    </row>
    <row r="13" spans="1:13" ht="15.75" thickBot="1">
      <c r="A13" t="s">
        <v>53</v>
      </c>
      <c r="C13">
        <v>120</v>
      </c>
      <c r="D13" t="s">
        <v>20</v>
      </c>
      <c r="E13" s="3">
        <f>+C13*I13/H13</f>
        <v>15666.666666666666</v>
      </c>
      <c r="H13">
        <v>180</v>
      </c>
      <c r="I13">
        <v>23500</v>
      </c>
      <c r="K13" t="s">
        <v>77</v>
      </c>
      <c r="L13" t="s">
        <v>78</v>
      </c>
    </row>
    <row r="14" spans="1:13">
      <c r="A14" s="16" t="s">
        <v>63</v>
      </c>
      <c r="B14" s="17"/>
      <c r="C14" s="17">
        <v>10</v>
      </c>
      <c r="D14" s="17" t="s">
        <v>20</v>
      </c>
      <c r="E14" s="18">
        <f>+C14*I14/H14</f>
        <v>10000</v>
      </c>
      <c r="H14">
        <v>1</v>
      </c>
      <c r="I14">
        <v>1000</v>
      </c>
    </row>
    <row r="15" spans="1:13" ht="15.75" thickBot="1">
      <c r="E15" s="3"/>
    </row>
    <row r="16" spans="1:13" ht="15.75" thickBot="1">
      <c r="E16" s="15">
        <f>+SUM(E3:E14)</f>
        <v>108537.80952380953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>
      <selection sqref="A1:XFD1048576"/>
    </sheetView>
  </sheetViews>
  <sheetFormatPr baseColWidth="10" defaultRowHeight="15"/>
  <cols>
    <col min="1" max="1" width="33.28515625" style="22" bestFit="1" customWidth="1"/>
    <col min="2" max="2" width="11.42578125" style="22"/>
    <col min="3" max="3" width="11.7109375" style="22" bestFit="1" customWidth="1"/>
    <col min="4" max="4" width="11.42578125" style="22"/>
    <col min="5" max="5" width="16" style="22" bestFit="1" customWidth="1"/>
    <col min="6" max="7" width="11.42578125" style="22"/>
    <col min="8" max="9" width="11.7109375" style="22" bestFit="1" customWidth="1"/>
    <col min="10" max="16384" width="11.42578125" style="22"/>
  </cols>
  <sheetData>
    <row r="1" spans="1:9" ht="15.75" thickBot="1">
      <c r="A1" s="38" t="s">
        <v>80</v>
      </c>
      <c r="B1" s="39"/>
      <c r="C1" s="39"/>
      <c r="D1" s="39"/>
      <c r="E1" s="40"/>
    </row>
    <row r="2" spans="1:9">
      <c r="A2" s="23"/>
      <c r="B2" s="24"/>
      <c r="C2" s="33" t="s">
        <v>73</v>
      </c>
      <c r="D2" s="33" t="s">
        <v>74</v>
      </c>
      <c r="E2" s="34" t="s">
        <v>81</v>
      </c>
    </row>
    <row r="3" spans="1:9">
      <c r="A3" s="25" t="s">
        <v>33</v>
      </c>
      <c r="B3" s="26"/>
      <c r="C3" s="26">
        <v>100</v>
      </c>
      <c r="D3" s="26" t="s">
        <v>20</v>
      </c>
      <c r="E3" s="27">
        <f t="shared" ref="E3:E12" si="0">+I3*C3/H3</f>
        <v>15180</v>
      </c>
      <c r="H3" s="22">
        <v>100</v>
      </c>
      <c r="I3" s="22">
        <v>15180</v>
      </c>
    </row>
    <row r="4" spans="1:9">
      <c r="A4" s="25" t="s">
        <v>35</v>
      </c>
      <c r="B4" s="26"/>
      <c r="C4" s="26">
        <v>100</v>
      </c>
      <c r="D4" s="26" t="s">
        <v>20</v>
      </c>
      <c r="E4" s="27">
        <f t="shared" si="0"/>
        <v>11770</v>
      </c>
      <c r="H4" s="22">
        <v>100</v>
      </c>
      <c r="I4" s="22">
        <v>11770</v>
      </c>
    </row>
    <row r="5" spans="1:9">
      <c r="A5" s="25" t="s">
        <v>36</v>
      </c>
      <c r="B5" s="26"/>
      <c r="C5" s="26">
        <v>100</v>
      </c>
      <c r="D5" s="26" t="s">
        <v>20</v>
      </c>
      <c r="E5" s="27">
        <f t="shared" si="0"/>
        <v>21350</v>
      </c>
      <c r="H5" s="22">
        <v>100</v>
      </c>
      <c r="I5" s="22">
        <v>21350</v>
      </c>
    </row>
    <row r="6" spans="1:9">
      <c r="A6" s="25" t="s">
        <v>17</v>
      </c>
      <c r="B6" s="26"/>
      <c r="C6" s="26">
        <v>60</v>
      </c>
      <c r="D6" s="26" t="s">
        <v>20</v>
      </c>
      <c r="E6" s="27">
        <f t="shared" si="0"/>
        <v>12600</v>
      </c>
      <c r="H6" s="22">
        <v>100</v>
      </c>
      <c r="I6" s="22">
        <v>21000</v>
      </c>
    </row>
    <row r="7" spans="1:9">
      <c r="A7" s="25" t="s">
        <v>60</v>
      </c>
      <c r="B7" s="26"/>
      <c r="C7" s="26">
        <v>80</v>
      </c>
      <c r="D7" s="26" t="s">
        <v>76</v>
      </c>
      <c r="E7" s="27">
        <f t="shared" si="0"/>
        <v>2880</v>
      </c>
      <c r="H7" s="22">
        <v>1</v>
      </c>
      <c r="I7" s="22">
        <v>36</v>
      </c>
    </row>
    <row r="8" spans="1:9">
      <c r="A8" s="25" t="s">
        <v>59</v>
      </c>
      <c r="B8" s="26"/>
      <c r="C8" s="26">
        <v>48</v>
      </c>
      <c r="D8" s="26" t="s">
        <v>30</v>
      </c>
      <c r="E8" s="27">
        <f t="shared" si="0"/>
        <v>3744</v>
      </c>
      <c r="H8" s="22">
        <v>1</v>
      </c>
      <c r="I8" s="22">
        <v>78</v>
      </c>
    </row>
    <row r="9" spans="1:9">
      <c r="A9" s="25" t="s">
        <v>15</v>
      </c>
      <c r="B9" s="26"/>
      <c r="C9" s="26">
        <v>2000</v>
      </c>
      <c r="D9" s="26" t="s">
        <v>31</v>
      </c>
      <c r="E9" s="27">
        <f t="shared" si="0"/>
        <v>1517.1428571428571</v>
      </c>
      <c r="H9" s="22">
        <v>700</v>
      </c>
      <c r="I9" s="22">
        <v>531</v>
      </c>
    </row>
    <row r="10" spans="1:9">
      <c r="A10" s="25" t="s">
        <v>71</v>
      </c>
      <c r="B10" s="26"/>
      <c r="C10" s="26">
        <v>5</v>
      </c>
      <c r="D10" s="26" t="s">
        <v>20</v>
      </c>
      <c r="E10" s="27">
        <f t="shared" si="0"/>
        <v>2000</v>
      </c>
      <c r="H10" s="22">
        <v>1</v>
      </c>
      <c r="I10" s="22">
        <v>400</v>
      </c>
    </row>
    <row r="11" spans="1:9">
      <c r="A11" s="25" t="s">
        <v>72</v>
      </c>
      <c r="B11" s="26"/>
      <c r="C11" s="26">
        <v>10</v>
      </c>
      <c r="D11" s="26" t="s">
        <v>51</v>
      </c>
      <c r="E11" s="27">
        <f t="shared" si="0"/>
        <v>2210</v>
      </c>
      <c r="H11" s="22">
        <v>1</v>
      </c>
      <c r="I11" s="22">
        <v>221</v>
      </c>
    </row>
    <row r="12" spans="1:9">
      <c r="A12" s="25" t="s">
        <v>16</v>
      </c>
      <c r="B12" s="26"/>
      <c r="C12" s="26">
        <v>100</v>
      </c>
      <c r="D12" s="26" t="s">
        <v>20</v>
      </c>
      <c r="E12" s="27">
        <f t="shared" si="0"/>
        <v>12500</v>
      </c>
      <c r="H12" s="22">
        <v>1</v>
      </c>
      <c r="I12" s="22">
        <v>125</v>
      </c>
    </row>
    <row r="13" spans="1:9">
      <c r="A13" s="25" t="s">
        <v>53</v>
      </c>
      <c r="B13" s="26"/>
      <c r="C13" s="26">
        <v>120</v>
      </c>
      <c r="D13" s="26" t="s">
        <v>20</v>
      </c>
      <c r="E13" s="27">
        <f>+C13*I13/H13</f>
        <v>15666.666666666666</v>
      </c>
      <c r="H13" s="22">
        <v>180</v>
      </c>
      <c r="I13" s="22">
        <v>23500</v>
      </c>
    </row>
    <row r="14" spans="1:9" ht="15.75" thickBot="1">
      <c r="A14" s="28" t="s">
        <v>63</v>
      </c>
      <c r="B14" s="29"/>
      <c r="C14" s="29">
        <v>10</v>
      </c>
      <c r="D14" s="29" t="s">
        <v>20</v>
      </c>
      <c r="E14" s="30">
        <f>+C14*I14/H14</f>
        <v>10000</v>
      </c>
      <c r="H14" s="22">
        <v>1</v>
      </c>
      <c r="I14" s="22">
        <v>1000</v>
      </c>
    </row>
    <row r="15" spans="1:9" ht="15.75" thickBot="1">
      <c r="E15" s="31"/>
    </row>
    <row r="16" spans="1:9" ht="15.75" thickBot="1">
      <c r="E16" s="32">
        <f>+SUM(E3:E14)</f>
        <v>111417.80952380953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C11" sqref="C11"/>
    </sheetView>
  </sheetViews>
  <sheetFormatPr baseColWidth="10" defaultRowHeight="15"/>
  <cols>
    <col min="1" max="1" width="58.140625" style="22" bestFit="1" customWidth="1"/>
    <col min="2" max="2" width="16.28515625" style="22" customWidth="1"/>
    <col min="3" max="3" width="29.28515625" style="22" customWidth="1"/>
    <col min="4" max="5" width="11.42578125" style="22"/>
    <col min="6" max="7" width="11.7109375" style="22" bestFit="1" customWidth="1"/>
    <col min="8" max="16384" width="11.42578125" style="22"/>
  </cols>
  <sheetData>
    <row r="1" spans="1:3" ht="16.5" customHeight="1" thickBot="1">
      <c r="A1" s="41" t="s">
        <v>82</v>
      </c>
      <c r="B1" s="42"/>
      <c r="C1" s="42"/>
    </row>
    <row r="2" spans="1:3">
      <c r="A2" s="23"/>
      <c r="B2" s="33" t="s">
        <v>73</v>
      </c>
      <c r="C2" s="33" t="s">
        <v>92</v>
      </c>
    </row>
    <row r="3" spans="1:3">
      <c r="A3" s="25" t="s">
        <v>83</v>
      </c>
      <c r="B3" s="26">
        <v>2160</v>
      </c>
      <c r="C3" s="26" t="s">
        <v>84</v>
      </c>
    </row>
    <row r="4" spans="1:3">
      <c r="A4" s="25" t="s">
        <v>85</v>
      </c>
      <c r="B4" s="26">
        <v>200</v>
      </c>
      <c r="C4" s="26"/>
    </row>
    <row r="5" spans="1:3">
      <c r="A5" s="25" t="s">
        <v>86</v>
      </c>
      <c r="B5" s="26">
        <v>150</v>
      </c>
      <c r="C5" s="26" t="s">
        <v>87</v>
      </c>
    </row>
    <row r="6" spans="1:3">
      <c r="A6" s="25" t="s">
        <v>88</v>
      </c>
      <c r="B6" s="26">
        <v>100</v>
      </c>
      <c r="C6" s="26" t="s">
        <v>89</v>
      </c>
    </row>
    <row r="7" spans="1:3">
      <c r="A7" s="25" t="s">
        <v>90</v>
      </c>
      <c r="B7" s="26" t="s">
        <v>95</v>
      </c>
      <c r="C7" s="26" t="s">
        <v>91</v>
      </c>
    </row>
    <row r="8" spans="1:3">
      <c r="A8" s="25" t="s">
        <v>93</v>
      </c>
      <c r="B8" s="26">
        <v>100</v>
      </c>
      <c r="C8" s="26" t="s">
        <v>94</v>
      </c>
    </row>
    <row r="9" spans="1:3">
      <c r="A9" s="25"/>
      <c r="B9" s="26"/>
      <c r="C9" s="26"/>
    </row>
    <row r="10" spans="1:3">
      <c r="A10" s="25"/>
      <c r="B10" s="26"/>
      <c r="C10" s="26"/>
    </row>
    <row r="11" spans="1:3">
      <c r="A11" s="25"/>
      <c r="B11" s="26"/>
      <c r="C11" s="26"/>
    </row>
    <row r="12" spans="1:3">
      <c r="A12" s="25"/>
      <c r="B12" s="26"/>
      <c r="C12" s="26"/>
    </row>
    <row r="13" spans="1:3" ht="15.75" thickBot="1">
      <c r="A13" s="28"/>
      <c r="B13" s="29"/>
      <c r="C13" s="29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CONSUMO Y SALDO 2016</vt:lpstr>
      <vt:lpstr>LIC 2017</vt:lpstr>
      <vt:lpstr>PARA PRESENTAR</vt:lpstr>
      <vt:lpstr>COMPRA DIRECTA</vt:lpstr>
      <vt:lpstr>Hoja3</vt:lpstr>
      <vt:lpstr>ENTREGADO A COMPRAS</vt:lpstr>
      <vt:lpstr>Hoja5</vt:lpstr>
    </vt:vector>
  </TitlesOfParts>
  <Company>Servicio de Retiros y Pensiones de las FF.AA.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adm01</dc:creator>
  <cp:lastModifiedBy>adm01</cp:lastModifiedBy>
  <cp:lastPrinted>2017-03-21T11:52:08Z</cp:lastPrinted>
  <dcterms:created xsi:type="dcterms:W3CDTF">2017-03-20T10:36:37Z</dcterms:created>
  <dcterms:modified xsi:type="dcterms:W3CDTF">2017-06-29T13:53:26Z</dcterms:modified>
</cp:coreProperties>
</file>